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tabRatio="621" activeTab="0"/>
  </bookViews>
  <sheets>
    <sheet name="Orçamento" sheetId="1" r:id="rId1"/>
    <sheet name="Cronograma" sheetId="2" r:id="rId2"/>
  </sheets>
  <externalReferences>
    <externalReference r:id="rId5"/>
  </externalReferences>
  <definedNames>
    <definedName name="_xlnm._FilterDatabase" localSheetId="0" hidden="1">'Orçamento'!$A$13:$I$62</definedName>
    <definedName name="_xlfn.IFERROR" hidden="1">#NAME?</definedName>
    <definedName name="_xlfn_IFERROR">NA()</definedName>
    <definedName name="_xlnm_Print_Area_1">'Orçamento'!$A$1:$I$53</definedName>
    <definedName name="_xlnm_Print_Area_2">#REF!</definedName>
    <definedName name="_xlnm_Print_Area_3">#REF!</definedName>
    <definedName name="_xlnm_Print_Area_4">'Cronograma'!$A$1:$N$28</definedName>
    <definedName name="_xlnm_Print_Titles_1">'Orçamento'!$1:$13</definedName>
    <definedName name="_xlnm_Print_Titles_2">#REF!</definedName>
    <definedName name="_xlnm_Print_Titles_3">#REF!</definedName>
    <definedName name="_xlnm.Print_Area" localSheetId="1">'Cronograma'!$A$1:$N$35</definedName>
    <definedName name="_xlnm.Print_Area" localSheetId="0">'Orçamento'!$A$1:$I$61</definedName>
    <definedName name="Excel_BuiltIn__FilterDatabase" localSheetId="0">'Orçamento'!#REF!</definedName>
    <definedName name="Excel_BuiltIn_Print_Area" localSheetId="0">'Orçamento'!$A$1:$I$56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'Cronograma'!$A:$D</definedName>
    <definedName name="_xlnm.Print_Titles" localSheetId="0">'Orçamento'!$13:$13</definedName>
    <definedName name="Z_2483EC8A_7597_461B_9CFC_2FA94ACA4DFB_.wvu.FilterData" localSheetId="0" hidden="1">'Orçamento'!$A$13:$I$56</definedName>
    <definedName name="Z_29968698_A86A_456F_9240_BB3FE00129DB__wvu_FilterData" localSheetId="0">'Orçamento'!$A$13:$I$56</definedName>
    <definedName name="Z_30999B9E_2E65_4663_976F_9A54CE05102E__wvu_FilterData" localSheetId="0">'Orçamento'!$A$13:$I$56</definedName>
    <definedName name="Z_30999B9E_2E65_4663_976F_9A54CE05102E__wvu_PrintArea" localSheetId="1">'Cronograma'!$A$1:$N$34</definedName>
    <definedName name="Z_30999B9E_2E65_4663_976F_9A54CE05102E__wvu_PrintArea" localSheetId="0">'Orçamento'!$A$1:$I$62</definedName>
    <definedName name="Z_30999B9E_2E65_4663_976F_9A54CE05102E__wvu_PrintTitles" localSheetId="0">'Orçamento'!$1:$13</definedName>
    <definedName name="Z_37FA8F07_9D7A_418D_BC30_0AE0C3739A19__wvu_FilterData" localSheetId="0">'Orçamento'!$A$13:$I$53</definedName>
    <definedName name="Z_37FA8F07_9D7A_418D_BC30_0AE0C3739A19__wvu_PrintArea" localSheetId="1">'Cronograma'!$A$1:$N$34</definedName>
    <definedName name="Z_3B8348FD_7A00_44FD_ACF5_E6A19592872E_.wvu.Cols" localSheetId="1" hidden="1">'Cronograma'!$E:$N</definedName>
    <definedName name="Z_3B8348FD_7A00_44FD_ACF5_E6A19592872E_.wvu.Cols" localSheetId="0" hidden="1">'Orçamento'!$C:$C</definedName>
    <definedName name="Z_3B8348FD_7A00_44FD_ACF5_E6A19592872E_.wvu.FilterData" localSheetId="0" hidden="1">'Orçamento'!$A$13:$I$56</definedName>
    <definedName name="Z_3B8348FD_7A00_44FD_ACF5_E6A19592872E_.wvu.PrintArea" localSheetId="1" hidden="1">'Cronograma'!$A$1:$N$35</definedName>
    <definedName name="Z_3B8348FD_7A00_44FD_ACF5_E6A19592872E_.wvu.PrintArea" localSheetId="0" hidden="1">'Orçamento'!$A$1:$I$62</definedName>
    <definedName name="Z_3B8348FD_7A00_44FD_ACF5_E6A19592872E_.wvu.PrintTitles" localSheetId="1" hidden="1">'Cronograma'!$A:$D</definedName>
    <definedName name="Z_3B8348FD_7A00_44FD_ACF5_E6A19592872E_.wvu.PrintTitles" localSheetId="0" hidden="1">'Orçamento'!$13:$13</definedName>
    <definedName name="Z_50160325_FDD6_4995_897D_2F4F0C6430EC__wvu_FilterData" localSheetId="0">'Orçamento'!$A$13:$I$53</definedName>
    <definedName name="Z_50160325_FDD6_4995_897D_2F4F0C6430EC__wvu_PrintArea" localSheetId="1">'Cronograma'!$A$1:$N$34</definedName>
    <definedName name="Z_50160325_FDD6_4995_897D_2F4F0C6430EC__wvu_PrintArea" localSheetId="0">'Orçamento'!$A$1:$I$62</definedName>
    <definedName name="Z_50160325_FDD6_4995_897D_2F4F0C6430EC__wvu_PrintTitles" localSheetId="0">'Orçamento'!$1:$13</definedName>
    <definedName name="Z_51679F6D_52C9_495E_8CE0_A4AA589D4632__wvu_FilterData" localSheetId="0">'Orçamento'!$A$13:$I$53</definedName>
    <definedName name="Z_65A89EDC_E2EF_4E49_9370_82AFDB881213__wvu_FilterData" localSheetId="0">'Orçamento'!$A$13:$I$53</definedName>
    <definedName name="Z_8EC65F00_94CE_4AAC_901F_0F1A78C19FA2__wvu_FilterData" localSheetId="0">'Orçamento'!$A$13:$I$53</definedName>
    <definedName name="Z_B535EED3_096A_4559_AE37_6359A35C71B4_.wvu.Cols" localSheetId="1" hidden="1">'Cronograma'!$E:$N</definedName>
    <definedName name="Z_B535EED3_096A_4559_AE37_6359A35C71B4_.wvu.Cols" localSheetId="0" hidden="1">'Orçamento'!$C:$C,'Orçamento'!#REF!</definedName>
    <definedName name="Z_B535EED3_096A_4559_AE37_6359A35C71B4_.wvu.FilterData" localSheetId="0" hidden="1">'Orçamento'!$A$13:$I$56</definedName>
    <definedName name="Z_B535EED3_096A_4559_AE37_6359A35C71B4_.wvu.PrintArea" localSheetId="1" hidden="1">'Cronograma'!$A$1:$N$35</definedName>
    <definedName name="Z_B535EED3_096A_4559_AE37_6359A35C71B4_.wvu.PrintArea" localSheetId="0" hidden="1">'Orçamento'!$A$1:$I$62</definedName>
    <definedName name="Z_B535EED3_096A_4559_AE37_6359A35C71B4_.wvu.PrintTitles" localSheetId="1" hidden="1">'Cronograma'!$A:$D</definedName>
    <definedName name="Z_B535EED3_096A_4559_AE37_6359A35C71B4_.wvu.PrintTitles" localSheetId="0" hidden="1">'Orçamento'!$13:$13</definedName>
    <definedName name="Z_CC09A366_C6A3_4857_97A0_64EABF22978D__wvu_FilterData" localSheetId="0">'Orçamento'!$A$13:$I$56</definedName>
    <definedName name="Z_CE6D2F78_279A_48FF_B90B_4CA40BF0D3DA__wvu_FilterData" localSheetId="0">'Orçamento'!$A$13:$I$56</definedName>
    <definedName name="Z_CE6D2F78_279A_48FF_B90B_4CA40BF0D3DA__wvu_PrintArea" localSheetId="1">'Cronograma'!$A$1:$N$34</definedName>
    <definedName name="Z_CE6D2F78_279A_48FF_B90B_4CA40BF0D3DA__wvu_PrintArea" localSheetId="0">'Orçamento'!$A$1:$I$62</definedName>
    <definedName name="Z_CE6D2F78_279A_48FF_B90B_4CA40BF0D3DA__wvu_PrintTitles" localSheetId="0">'Orçamento'!$1:$13</definedName>
  </definedNames>
  <calcPr fullCalcOnLoad="1"/>
</workbook>
</file>

<file path=xl/sharedStrings.xml><?xml version="1.0" encoding="utf-8"?>
<sst xmlns="http://schemas.openxmlformats.org/spreadsheetml/2006/main" count="188" uniqueCount="117">
  <si>
    <t xml:space="preserve">OBRA: </t>
  </si>
  <si>
    <t xml:space="preserve">Tipo de Intervenção: </t>
  </si>
  <si>
    <t>Área de intervenção:</t>
  </si>
  <si>
    <t>Endereço :</t>
  </si>
  <si>
    <t>Investimento:</t>
  </si>
  <si>
    <t>Ref.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</si>
  <si>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</si>
  <si>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</si>
  <si>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</si>
  <si>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</si>
  <si>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</si>
  <si>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</si>
  <si>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</si>
  <si>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</si>
  <si>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</si>
  <si>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</si>
  <si>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</si>
  <si>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</si>
  <si>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m</t>
  </si>
  <si>
    <t>01.02</t>
  </si>
  <si>
    <t>SERVIÇOS TÉCNICOS</t>
  </si>
  <si>
    <t>01.02.01</t>
  </si>
  <si>
    <t>h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</si>
  <si>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</si>
  <si>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</si>
  <si>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</si>
  <si>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</si>
  <si>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</si>
  <si>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</si>
  <si>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</si>
  <si>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</si>
  <si>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</si>
  <si>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01.02.02</t>
  </si>
  <si>
    <t>01.02.03</t>
  </si>
  <si>
    <t>01.02.04</t>
  </si>
  <si>
    <t>Custo Total</t>
  </si>
  <si>
    <t>Invest./Área:</t>
  </si>
  <si>
    <t>01.03</t>
  </si>
  <si>
    <t>01.03.01</t>
  </si>
  <si>
    <t>01.03.02</t>
  </si>
  <si>
    <t>01.03.03</t>
  </si>
  <si>
    <t>01.03.04</t>
  </si>
  <si>
    <t>01.03.05</t>
  </si>
  <si>
    <t>01.03.06</t>
  </si>
  <si>
    <t>01.03.07</t>
  </si>
  <si>
    <t>01.03.08</t>
  </si>
  <si>
    <t>Descrição dos Serviços</t>
  </si>
  <si>
    <t xml:space="preserve">Custo un. </t>
  </si>
  <si>
    <t>TOTAL GERAL</t>
  </si>
  <si>
    <t>PROJETO DO NOVO CEMITÉRIO</t>
  </si>
  <si>
    <t>ESTRADA QUATRO ENCRUZILHADA X RUA JACEGUAI</t>
  </si>
  <si>
    <t>CONTRATAÇÃO DE SERVIÇOS TÉCNICOS</t>
  </si>
  <si>
    <t>LEVANTAMENTO PLANIALTIMÉTRICO</t>
  </si>
  <si>
    <t>SONDAGEM</t>
  </si>
  <si>
    <t>PROJETO TÉCNICO</t>
  </si>
  <si>
    <t>01.03.09</t>
  </si>
  <si>
    <t>01.03.10</t>
  </si>
  <si>
    <t>01.03.11</t>
  </si>
  <si>
    <t>01.03.12</t>
  </si>
  <si>
    <t>01.03.13</t>
  </si>
  <si>
    <t>01.03.14</t>
  </si>
  <si>
    <t>01.03.15</t>
  </si>
  <si>
    <t>01.03.16</t>
  </si>
  <si>
    <t>01.03.17</t>
  </si>
  <si>
    <t>01.03.18</t>
  </si>
  <si>
    <t>01.03.19</t>
  </si>
  <si>
    <t>Desenvolvimento De Prancha Técnica Em Formato A1 - Movimentação de terra</t>
  </si>
  <si>
    <t>Desenvolvimento De Prancha De Desenho Técnico/ Detalhamento Formato A1- Movimentação de terra</t>
  </si>
  <si>
    <t>Desenvolvimento De Prancha Técnica Em Formato A1 - Fundação</t>
  </si>
  <si>
    <t>Desenvolvimento De Prancha De Desenho Técnico/ Detalhamento Formato A1 - Fundação</t>
  </si>
  <si>
    <t>Desenvolvimento De Prancha Técnica Em Formato A1 - Estrutura e armação</t>
  </si>
  <si>
    <t>Desenvolvimento De Prancha De Desenho Técnico/ Detalhamento Formato A1 - Estrutura e armação</t>
  </si>
  <si>
    <t>Desenvolvimento De Prancha Técnica Em Formato A1 - Alvenaria</t>
  </si>
  <si>
    <t>Desenvolvimento De Prancha De Desenho Técnico/ Detalhamento Formato A1 - Alvenaria</t>
  </si>
  <si>
    <t>Desenvolvimento De Prancha Técnica Em Formato A1 - Hidráulica</t>
  </si>
  <si>
    <t>Desenvolvimento De Prancha De Desenho Técnico/ Detalhamento Formato A1 - Drenagem</t>
  </si>
  <si>
    <t>Desenvolvimento De Prancha Técnica Em Formato A1 - Arquitetura</t>
  </si>
  <si>
    <t>Desenvolvimento De Prancha De Desenho Técnico/ Detalhamento Formato A1 - Arquitetura</t>
  </si>
  <si>
    <t>Desenvolvimento De Prancha Técnica Em Formato A1 - Drenagem</t>
  </si>
  <si>
    <t>Desenvolvimento De Prancha De Desenho Técnico/ Detalhamento Formato A1 - Hidráulica</t>
  </si>
  <si>
    <t>Desenvolvimento De Prancha Técnica Em Formato A1 - Elétrica</t>
  </si>
  <si>
    <t>Desenvolvimento De Prancha De Desenho Técnico/ Detalhamento Formato A1 - Elétrica</t>
  </si>
  <si>
    <t>Desenvolvimento De Prancha Técnica Em Formato A1 - Rede / Dados / Telefonia</t>
  </si>
  <si>
    <t>Desenvolvimento De Prancha De Desenho Técnico/ Detalhamento Formato A1 - Rede / Dados / Telefonia</t>
  </si>
  <si>
    <t>Desenvolvimento De Prancha Técnica Em Formato A1 - Ar Condicionado</t>
  </si>
  <si>
    <t>Desenvolvimento De Prancha De Desenho Técnico/ Detalhamento Formato A1 - Ar Condicionado</t>
  </si>
  <si>
    <t>Desenvolvimento De Prancha Técnica Em Formato A1 - Combate a Incêndio</t>
  </si>
  <si>
    <t>Desenvolvimento De Prancha De Desenho Técnico/ Detalhamento Formato A1 - Combate a Incêndio</t>
  </si>
  <si>
    <t>Desenvolvimento De Prancha Técnica Em Formato A1 - Projeto Ambiental</t>
  </si>
  <si>
    <t>Desenvolvimento De Prancha De Desenho Técnico/ Detalhamento Formato A1 - Projeto Ambiental</t>
  </si>
  <si>
    <t>01.03.20</t>
  </si>
  <si>
    <t>01.03.21</t>
  </si>
  <si>
    <t>01.03.22</t>
  </si>
  <si>
    <t>01.03.23</t>
  </si>
  <si>
    <t>01.03.24</t>
  </si>
  <si>
    <t>Engenheiro/ Arquiteto Sênior - Elaboração de orçamento</t>
  </si>
  <si>
    <t>Engenheiro/ Arquiteto Sênior - Elaboração de Memorial Descritivo</t>
  </si>
  <si>
    <t>Engenheiro/ Arquiteto Sênior - Elaboração de composição de preço unitário</t>
  </si>
  <si>
    <t>01.04</t>
  </si>
  <si>
    <t>01.04.01</t>
  </si>
  <si>
    <t>01.04.02</t>
  </si>
  <si>
    <t>01.04.03</t>
  </si>
  <si>
    <t>01.04.04</t>
  </si>
  <si>
    <t xml:space="preserve">PROJETO </t>
  </si>
  <si>
    <t>SIURB - Edif - Jul 18</t>
  </si>
  <si>
    <t>Siurb-Edif-Jul18</t>
  </si>
  <si>
    <t>Levantamento Planialtimétrico De Áreas - Até 10.000M2</t>
  </si>
  <si>
    <t>gl</t>
  </si>
  <si>
    <t>Levantamento Planialtimétrico De Áreas - Excedente A 10.000M2</t>
  </si>
  <si>
    <t>m2</t>
  </si>
  <si>
    <t>Mobilização E Instalação De 1  Equipamento Para Execução De Sondagem A Percussão</t>
  </si>
  <si>
    <t>Deslocamento De Equipamento Entre Furos Em Terreno Acidentado, Considerando A Distância Acima De 50M, Para Sondagem A Percussão</t>
  </si>
  <si>
    <t>Execução De Plataforma Em Terreno Alagadiço Ou Acidentado, Para Sondagem A Percussão</t>
  </si>
  <si>
    <t>Perfuração E Execução De Ensaio Penetrométrico Ou De Lavagem Por Tempo</t>
  </si>
  <si>
    <t>Consultor</t>
  </si>
  <si>
    <t>1,XXXX</t>
  </si>
  <si>
    <t>TOTAL GERAL COM BDI XX,XX%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</si>
</sst>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* #,##0.00\ ;* \(#,##0.00\);* \-#\ ;@\ "/>
    <numFmt numFmtId="174" formatCode="0.0000"/>
    <numFmt numFmtId="175" formatCode="_(* #,##0.00_);_(* \(#,##0.00\);_(* \-??_);_(@_)"/>
    <numFmt numFmtId="176" formatCode="00"/>
    <numFmt numFmtId="177" formatCode="0.000000"/>
    <numFmt numFmtId="178" formatCode="&quot; R$ &quot;* #,##0.00\ ;&quot; R$ &quot;* \(#,##0.00\);&quot; R$ &quot;* \-#\ ;@\ "/>
    <numFmt numFmtId="179" formatCode="_-* #,##0.00_-;\-* #,##0.00_-;_-* \-??_-;_-@_-"/>
    <numFmt numFmtId="180" formatCode="&quot;R$ &quot;#,##0.00"/>
    <numFmt numFmtId="181" formatCode="_-&quot;R$ &quot;* #,##0.00_-;&quot;-R$ &quot;* #,##0.00_-;_-&quot;R$ &quot;* \-??_-;_-@_-"/>
    <numFmt numFmtId="182" formatCode="00\-00\-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&quot;Itapevi&quot;\ dd\ &quot;de&quot;\ mmmm\ &quot;de&quot;\ yyyy"/>
    <numFmt numFmtId="188" formatCode="##\ &quot;dias&quot;"/>
    <numFmt numFmtId="189" formatCode="&quot;Mês&quot;\ ##"/>
    <numFmt numFmtId="190" formatCode="#,##0.0000"/>
    <numFmt numFmtId="191" formatCode="00000"/>
    <numFmt numFmtId="192" formatCode="#,##0.000000"/>
    <numFmt numFmtId="193" formatCode="_-* #,##0.0000_-;\-* #,##0.0000_-;_-* &quot;-&quot;??_-;_-@_-"/>
    <numFmt numFmtId="194" formatCode="&quot; R$ &quot;* #,##0.00\ &quot;/ m2&quot;"/>
    <numFmt numFmtId="195" formatCode="##,##0.00\ &quot;/ m2&quot;"/>
    <numFmt numFmtId="196" formatCode="##,##0.00\ &quot;m2&quot;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&quot; R$ &quot;\ #,##0.00\ &quot;/ m2&quot;"/>
    <numFmt numFmtId="200" formatCode="&quot;R$&quot;\ #,##0.00"/>
    <numFmt numFmtId="201" formatCode="#,##0.000"/>
    <numFmt numFmtId="202" formatCode="_-* #,##0.0000_-;\-* #,##0.0000_-;_-* &quot;-&quot;????_-;_-@_-"/>
    <numFmt numFmtId="203" formatCode="&quot;R$ &quot;#,##0.00\ &quot;/ m2&quot;"/>
    <numFmt numFmtId="204" formatCode="&quot;R$ &quot;#,###"/>
    <numFmt numFmtId="205" formatCode="[$-416]dddd\,\ d&quot; de &quot;mmmm&quot; de &quot;yyyy"/>
    <numFmt numFmtId="206" formatCode="&quot; R$ &quot;#,##0.00\ &quot;/ m2&quot;"/>
    <numFmt numFmtId="207" formatCode="&quot;MÊS&quot;\ ##"/>
    <numFmt numFmtId="208" formatCode="0.00000"/>
    <numFmt numFmtId="209" formatCode="_(&quot;R$ &quot;#,##0.00_);_(&quot;R$ &quot;\(#,##0.00\);_(&quot;R$ &quot;\ \-??_);_(@_)"/>
    <numFmt numFmtId="210" formatCode="##\-##\-##"/>
    <numFmt numFmtId="211" formatCode="dd\ &quot;de&quot;\ mmmm\ &quot;de&quot;\ yyyy"/>
  </numFmts>
  <fonts count="68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/>
    </border>
    <border>
      <left style="hair">
        <color indexed="8"/>
      </left>
      <right style="medium">
        <color indexed="8"/>
      </right>
      <top style="medium">
        <color indexed="8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>
        <color indexed="8"/>
      </top>
      <bottom style="medium"/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>
        <color indexed="63"/>
      </left>
      <right style="medium"/>
      <top style="thick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NumberFormat="0">
      <alignment/>
      <protection/>
    </xf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2" fontId="0" fillId="0" borderId="0">
      <alignment/>
      <protection/>
    </xf>
    <xf numFmtId="42" fontId="0" fillId="0" borderId="0" applyFill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5" fillId="21" borderId="5" applyNumberFormat="0" applyAlignment="0" applyProtection="0"/>
    <xf numFmtId="41" fontId="0" fillId="0" borderId="0" applyFill="0" applyBorder="0" applyAlignment="0" applyProtection="0"/>
    <xf numFmtId="173" fontId="0" fillId="0" borderId="0">
      <alignment/>
      <protection/>
    </xf>
    <xf numFmtId="175" fontId="0" fillId="0" borderId="0">
      <alignment/>
      <protection/>
    </xf>
    <xf numFmtId="0" fontId="1" fillId="0" borderId="6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175" fontId="0" fillId="0" borderId="0">
      <alignment/>
      <protection/>
    </xf>
    <xf numFmtId="43" fontId="1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72" fontId="0" fillId="0" borderId="11" xfId="49" applyFont="1" applyFill="1" applyBorder="1" applyAlignment="1" applyProtection="1">
      <alignment horizontal="right"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12" xfId="45" applyNumberFormat="1" applyFont="1" applyFill="1" applyBorder="1" applyAlignment="1" applyProtection="1">
      <alignment horizontal="center" vertical="center"/>
      <protection hidden="1"/>
    </xf>
    <xf numFmtId="49" fontId="63" fillId="33" borderId="13" xfId="45" applyNumberFormat="1" applyFont="1" applyFill="1" applyBorder="1" applyAlignment="1" applyProtection="1">
      <alignment horizontal="center" vertical="center"/>
      <protection hidden="1"/>
    </xf>
    <xf numFmtId="0" fontId="0" fillId="0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172" fontId="0" fillId="0" borderId="16" xfId="49" applyFont="1" applyFill="1" applyBorder="1" applyAlignment="1" applyProtection="1">
      <alignment horizontal="right" vertical="center"/>
      <protection hidden="1"/>
    </xf>
    <xf numFmtId="0" fontId="0" fillId="0" borderId="11" xfId="45" applyNumberFormat="1" applyFont="1" applyFill="1" applyBorder="1" applyAlignment="1" applyProtection="1">
      <alignment horizontal="center" vertical="center"/>
      <protection hidden="1"/>
    </xf>
    <xf numFmtId="0" fontId="0" fillId="0" borderId="17" xfId="45" applyFont="1" applyBorder="1" applyAlignment="1" applyProtection="1">
      <alignment vertical="center"/>
      <protection hidden="1" locked="0"/>
    </xf>
    <xf numFmtId="0" fontId="0" fillId="0" borderId="0" xfId="45" applyFont="1" applyFill="1" applyBorder="1" applyAlignment="1" applyProtection="1">
      <alignment vertical="center"/>
      <protection hidden="1" locked="0"/>
    </xf>
    <xf numFmtId="0" fontId="0" fillId="0" borderId="18" xfId="45" applyFont="1" applyBorder="1" applyAlignment="1" applyProtection="1">
      <alignment vertical="center"/>
      <protection hidden="1" locked="0"/>
    </xf>
    <xf numFmtId="0" fontId="0" fillId="0" borderId="0" xfId="45" applyFont="1" applyBorder="1" applyAlignment="1" applyProtection="1">
      <alignment vertical="center"/>
      <protection hidden="1" locked="0"/>
    </xf>
    <xf numFmtId="0" fontId="0" fillId="0" borderId="0" xfId="45" applyFont="1" applyFill="1" applyBorder="1" applyAlignment="1" applyProtection="1">
      <alignment horizontal="center" vertical="center"/>
      <protection hidden="1" locked="0"/>
    </xf>
    <xf numFmtId="0" fontId="6" fillId="0" borderId="0" xfId="45" applyFont="1" applyFill="1" applyBorder="1" applyAlignment="1" applyProtection="1">
      <alignment vertical="center"/>
      <protection hidden="1" locked="0"/>
    </xf>
    <xf numFmtId="0" fontId="0" fillId="0" borderId="0" xfId="45" applyFont="1" applyBorder="1" applyAlignment="1" applyProtection="1">
      <alignment horizontal="center" vertical="center" wrapText="1"/>
      <protection hidden="1" locked="0"/>
    </xf>
    <xf numFmtId="0" fontId="5" fillId="0" borderId="0" xfId="45" applyFont="1" applyFill="1" applyBorder="1" applyAlignment="1" applyProtection="1">
      <alignment vertical="center"/>
      <protection hidden="1" locked="0"/>
    </xf>
    <xf numFmtId="0" fontId="10" fillId="0" borderId="0" xfId="45" applyFont="1" applyFill="1" applyBorder="1" applyAlignment="1" applyProtection="1">
      <alignment horizontal="center" vertical="center"/>
      <protection hidden="1" locked="0"/>
    </xf>
    <xf numFmtId="0" fontId="64" fillId="0" borderId="0" xfId="45" applyFont="1" applyFill="1" applyBorder="1" applyAlignment="1" applyProtection="1">
      <alignment vertical="center"/>
      <protection hidden="1" locked="0"/>
    </xf>
    <xf numFmtId="0" fontId="12" fillId="0" borderId="0" xfId="45" applyFont="1" applyFill="1" applyBorder="1" applyAlignment="1" applyProtection="1">
      <alignment vertical="center"/>
      <protection hidden="1" locked="0"/>
    </xf>
    <xf numFmtId="0" fontId="12" fillId="0" borderId="0" xfId="45" applyFont="1" applyFill="1" applyBorder="1" applyAlignment="1" applyProtection="1">
      <alignment horizontal="center" vertical="center" wrapText="1"/>
      <protection hidden="1" locked="0"/>
    </xf>
    <xf numFmtId="0" fontId="6" fillId="0" borderId="0" xfId="45" applyFont="1" applyBorder="1" applyAlignment="1" applyProtection="1">
      <alignment horizontal="left" vertical="center" wrapText="1"/>
      <protection hidden="1" locked="0"/>
    </xf>
    <xf numFmtId="0" fontId="12" fillId="0" borderId="0" xfId="45" applyFont="1" applyAlignment="1" applyProtection="1">
      <alignment horizontal="center" vertical="center"/>
      <protection hidden="1" locked="0"/>
    </xf>
    <xf numFmtId="4" fontId="12" fillId="0" borderId="0" xfId="45" applyNumberFormat="1" applyFont="1" applyFill="1" applyAlignment="1" applyProtection="1">
      <alignment horizontal="center" vertical="center"/>
      <protection hidden="1" locked="0"/>
    </xf>
    <xf numFmtId="0" fontId="12" fillId="0" borderId="0" xfId="45" applyFont="1" applyAlignment="1" applyProtection="1">
      <alignment horizontal="right" vertical="center"/>
      <protection hidden="1" locked="0"/>
    </xf>
    <xf numFmtId="10" fontId="12" fillId="0" borderId="0" xfId="45" applyNumberFormat="1" applyFont="1" applyAlignment="1" applyProtection="1">
      <alignment horizontal="center" vertical="center"/>
      <protection hidden="1" locked="0"/>
    </xf>
    <xf numFmtId="0" fontId="13" fillId="0" borderId="0" xfId="45" applyFont="1" applyBorder="1" applyAlignment="1" applyProtection="1">
      <alignment vertical="center"/>
      <protection hidden="1" locked="0"/>
    </xf>
    <xf numFmtId="0" fontId="13" fillId="0" borderId="0" xfId="45" applyFont="1" applyFill="1" applyBorder="1" applyAlignment="1" applyProtection="1">
      <alignment horizontal="center" vertical="center" wrapText="1"/>
      <protection hidden="1" locked="0"/>
    </xf>
    <xf numFmtId="0" fontId="14" fillId="0" borderId="0" xfId="45" applyFont="1" applyBorder="1" applyAlignment="1" applyProtection="1">
      <alignment horizontal="center" vertical="center" wrapText="1"/>
      <protection hidden="1" locked="0"/>
    </xf>
    <xf numFmtId="0" fontId="14" fillId="0" borderId="0" xfId="45" applyFont="1" applyFill="1" applyBorder="1" applyAlignment="1" applyProtection="1">
      <alignment horizontal="center" vertical="center" wrapText="1"/>
      <protection hidden="1" locked="0"/>
    </xf>
    <xf numFmtId="4" fontId="0" fillId="0" borderId="0" xfId="45" applyNumberFormat="1" applyFont="1" applyBorder="1" applyAlignment="1" applyProtection="1">
      <alignment vertical="center"/>
      <protection hidden="1" locked="0"/>
    </xf>
    <xf numFmtId="4" fontId="0" fillId="0" borderId="0" xfId="45" applyNumberFormat="1" applyFont="1" applyBorder="1" applyAlignment="1" applyProtection="1">
      <alignment horizontal="center" vertical="center"/>
      <protection hidden="1" locked="0"/>
    </xf>
    <xf numFmtId="0" fontId="12" fillId="0" borderId="0" xfId="45" applyFont="1" applyBorder="1" applyAlignment="1" applyProtection="1">
      <alignment horizontal="center" vertical="center"/>
      <protection hidden="1" locked="0"/>
    </xf>
    <xf numFmtId="4" fontId="0" fillId="0" borderId="0" xfId="45" applyNumberFormat="1" applyFont="1" applyAlignment="1" applyProtection="1">
      <alignment horizontal="center" vertical="center"/>
      <protection hidden="1" locked="0"/>
    </xf>
    <xf numFmtId="0" fontId="6" fillId="0" borderId="0" xfId="45" applyFont="1" applyBorder="1" applyAlignment="1" applyProtection="1">
      <alignment horizontal="center" vertical="center" wrapText="1"/>
      <protection hidden="1" locked="0"/>
    </xf>
    <xf numFmtId="0" fontId="0" fillId="0" borderId="0" xfId="45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174" fontId="0" fillId="0" borderId="0" xfId="45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vertical="center"/>
      <protection hidden="1" locked="0"/>
    </xf>
    <xf numFmtId="0" fontId="0" fillId="0" borderId="0" xfId="45" applyFont="1" applyAlignment="1" applyProtection="1">
      <alignment horizontal="center" vertical="center"/>
      <protection hidden="1" locked="0"/>
    </xf>
    <xf numFmtId="0" fontId="0" fillId="0" borderId="0" xfId="45" applyFont="1" applyBorder="1" applyAlignment="1" applyProtection="1">
      <alignment horizontal="center" vertical="center"/>
      <protection hidden="1" locked="0"/>
    </xf>
    <xf numFmtId="0" fontId="0" fillId="0" borderId="0" xfId="45" applyFont="1" applyBorder="1" applyAlignment="1" applyProtection="1">
      <alignment horizontal="left" vertical="center"/>
      <protection hidden="1" locked="0"/>
    </xf>
    <xf numFmtId="4" fontId="0" fillId="0" borderId="0" xfId="45" applyNumberFormat="1" applyFont="1" applyFill="1" applyBorder="1" applyAlignment="1" applyProtection="1">
      <alignment horizontal="center" vertical="center"/>
      <protection hidden="1" locked="0"/>
    </xf>
    <xf numFmtId="172" fontId="0" fillId="0" borderId="0" xfId="49" applyFont="1" applyFill="1" applyBorder="1" applyAlignment="1" applyProtection="1">
      <alignment horizontal="center" vertical="center"/>
      <protection hidden="1" locked="0"/>
    </xf>
    <xf numFmtId="0" fontId="4" fillId="0" borderId="0" xfId="45" applyFont="1" applyBorder="1" applyAlignment="1" applyProtection="1">
      <alignment horizontal="center" vertical="center"/>
      <protection hidden="1" locked="0"/>
    </xf>
    <xf numFmtId="0" fontId="0" fillId="0" borderId="0" xfId="45" applyFont="1" applyFill="1" applyBorder="1" applyAlignment="1" applyProtection="1">
      <alignment horizontal="left" vertical="center"/>
      <protection hidden="1"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17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19" xfId="55" applyNumberFormat="1" applyFill="1" applyBorder="1" applyAlignment="1" applyProtection="1">
      <alignment horizontal="center" vertical="center"/>
      <protection locked="0"/>
    </xf>
    <xf numFmtId="10" fontId="0" fillId="0" borderId="20" xfId="55" applyNumberFormat="1" applyFill="1" applyBorder="1" applyAlignment="1" applyProtection="1">
      <alignment horizontal="center" vertical="center"/>
      <protection locked="0"/>
    </xf>
    <xf numFmtId="10" fontId="0" fillId="0" borderId="21" xfId="55" applyNumberFormat="1" applyFill="1" applyBorder="1" applyAlignment="1" applyProtection="1">
      <alignment horizontal="center" vertical="center"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2" fontId="0" fillId="0" borderId="0" xfId="45" applyNumberFormat="1" applyProtection="1">
      <alignment/>
      <protection locked="0"/>
    </xf>
    <xf numFmtId="14" fontId="0" fillId="0" borderId="0" xfId="45" applyNumberForma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10" fontId="0" fillId="0" borderId="0" xfId="45" applyNumberFormat="1" applyAlignment="1" applyProtection="1">
      <alignment vertical="center"/>
      <protection locked="0"/>
    </xf>
    <xf numFmtId="2" fontId="0" fillId="0" borderId="0" xfId="45" applyNumberFormat="1" applyFill="1" applyProtection="1">
      <alignment/>
      <protection locked="0"/>
    </xf>
    <xf numFmtId="0" fontId="0" fillId="0" borderId="0" xfId="45" applyFill="1" applyProtection="1">
      <alignment/>
      <protection locked="0"/>
    </xf>
    <xf numFmtId="14" fontId="0" fillId="0" borderId="0" xfId="45" applyNumberFormat="1" applyFill="1" applyProtection="1">
      <alignment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2" fontId="0" fillId="0" borderId="0" xfId="45" applyNumberFormat="1" applyFill="1" applyAlignment="1" applyProtection="1">
      <alignment/>
      <protection locked="0"/>
    </xf>
    <xf numFmtId="0" fontId="4" fillId="0" borderId="0" xfId="45" applyFont="1" applyBorder="1" applyAlignme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12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22" xfId="45" applyFont="1" applyBorder="1" applyAlignment="1" applyProtection="1">
      <alignment vertical="center"/>
      <protection hidden="1" locked="0"/>
    </xf>
    <xf numFmtId="0" fontId="0" fillId="0" borderId="23" xfId="45" applyFont="1" applyBorder="1" applyAlignment="1" applyProtection="1">
      <alignment vertical="center"/>
      <protection hidden="1" locked="0"/>
    </xf>
    <xf numFmtId="0" fontId="0" fillId="0" borderId="24" xfId="45" applyFont="1" applyBorder="1" applyAlignment="1" applyProtection="1">
      <alignment vertical="center"/>
      <protection hidden="1" locked="0"/>
    </xf>
    <xf numFmtId="0" fontId="4" fillId="0" borderId="18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17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96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2" fontId="4" fillId="0" borderId="2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200" fontId="4" fillId="0" borderId="0" xfId="45" applyNumberFormat="1" applyFont="1" applyBorder="1" applyAlignment="1" applyProtection="1">
      <alignment horizontal="center" vertical="center" wrapText="1"/>
      <protection hidden="1"/>
    </xf>
    <xf numFmtId="172" fontId="4" fillId="0" borderId="24" xfId="49" applyFont="1" applyFill="1" applyBorder="1" applyAlignment="1" applyProtection="1">
      <alignment horizontal="center" vertical="center" wrapText="1"/>
      <protection hidden="1"/>
    </xf>
    <xf numFmtId="0" fontId="4" fillId="0" borderId="18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72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4" xfId="45" applyNumberFormat="1" applyFont="1" applyBorder="1" applyAlignment="1" applyProtection="1">
      <alignment horizontal="center" vertical="center" wrapText="1"/>
      <protection hidden="1"/>
    </xf>
    <xf numFmtId="0" fontId="4" fillId="0" borderId="25" xfId="45" applyFont="1" applyBorder="1" applyAlignment="1" applyProtection="1">
      <alignment vertical="center"/>
      <protection hidden="1"/>
    </xf>
    <xf numFmtId="0" fontId="6" fillId="0" borderId="26" xfId="45" applyFont="1" applyFill="1" applyBorder="1" applyAlignment="1" applyProtection="1">
      <alignment vertical="center"/>
      <protection hidden="1"/>
    </xf>
    <xf numFmtId="0" fontId="4" fillId="0" borderId="26" xfId="45" applyFont="1" applyFill="1" applyBorder="1" applyAlignment="1" applyProtection="1">
      <alignment vertical="center"/>
      <protection hidden="1"/>
    </xf>
    <xf numFmtId="0" fontId="7" fillId="0" borderId="26" xfId="45" applyFont="1" applyBorder="1" applyAlignment="1" applyProtection="1">
      <alignment vertical="center" wrapText="1"/>
      <protection hidden="1"/>
    </xf>
    <xf numFmtId="203" fontId="4" fillId="0" borderId="26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7" xfId="45" applyFont="1" applyFill="1" applyBorder="1" applyAlignment="1" applyProtection="1">
      <alignment vertical="center"/>
      <protection hidden="1"/>
    </xf>
    <xf numFmtId="0" fontId="0" fillId="0" borderId="18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45" applyFont="1" applyBorder="1" applyAlignment="1" applyProtection="1">
      <alignment horizontal="center" vertical="center" wrapText="1"/>
      <protection hidden="1"/>
    </xf>
    <xf numFmtId="0" fontId="63" fillId="33" borderId="28" xfId="45" applyFont="1" applyFill="1" applyBorder="1" applyAlignment="1" applyProtection="1">
      <alignment horizontal="center" vertical="center" wrapText="1"/>
      <protection hidden="1"/>
    </xf>
    <xf numFmtId="0" fontId="63" fillId="33" borderId="29" xfId="45" applyFont="1" applyFill="1" applyBorder="1" applyAlignment="1" applyProtection="1">
      <alignment horizontal="left" vertical="center" wrapText="1"/>
      <protection hidden="1"/>
    </xf>
    <xf numFmtId="0" fontId="63" fillId="33" borderId="30" xfId="45" applyFont="1" applyFill="1" applyBorder="1" applyAlignment="1" applyProtection="1">
      <alignment horizontal="center" vertical="center" wrapText="1"/>
      <protection hidden="1"/>
    </xf>
    <xf numFmtId="4" fontId="63" fillId="34" borderId="29" xfId="45" applyNumberFormat="1" applyFont="1" applyFill="1" applyBorder="1" applyAlignment="1" applyProtection="1">
      <alignment horizontal="center" vertical="center" wrapText="1"/>
      <protection hidden="1"/>
    </xf>
    <xf numFmtId="4" fontId="63" fillId="33" borderId="30" xfId="45" applyNumberFormat="1" applyFont="1" applyFill="1" applyBorder="1" applyAlignment="1" applyProtection="1">
      <alignment horizontal="center" vertical="center" wrapText="1"/>
      <protection hidden="1"/>
    </xf>
    <xf numFmtId="172" fontId="63" fillId="33" borderId="30" xfId="49" applyFont="1" applyFill="1" applyBorder="1" applyAlignment="1" applyProtection="1">
      <alignment horizontal="center" vertical="center" wrapText="1"/>
      <protection hidden="1"/>
    </xf>
    <xf numFmtId="174" fontId="63" fillId="33" borderId="31" xfId="45" applyNumberFormat="1" applyFont="1" applyFill="1" applyBorder="1" applyAlignment="1" applyProtection="1">
      <alignment horizontal="center" vertical="center" wrapText="1"/>
      <protection hidden="1"/>
    </xf>
    <xf numFmtId="176" fontId="9" fillId="35" borderId="32" xfId="45" applyNumberFormat="1" applyFont="1" applyFill="1" applyBorder="1" applyAlignment="1" applyProtection="1">
      <alignment horizontal="center" vertical="center" wrapText="1"/>
      <protection hidden="1"/>
    </xf>
    <xf numFmtId="176" fontId="9" fillId="35" borderId="33" xfId="45" applyNumberFormat="1" applyFont="1" applyFill="1" applyBorder="1" applyAlignment="1" applyProtection="1">
      <alignment horizontal="center" vertical="center" wrapText="1"/>
      <protection hidden="1"/>
    </xf>
    <xf numFmtId="176" fontId="9" fillId="36" borderId="34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34" xfId="45" applyFont="1" applyFill="1" applyBorder="1" applyAlignment="1" applyProtection="1">
      <alignment horizontal="left" vertical="center" wrapText="1"/>
      <protection hidden="1"/>
    </xf>
    <xf numFmtId="172" fontId="9" fillId="37" borderId="34" xfId="45" applyNumberFormat="1" applyFont="1" applyFill="1" applyBorder="1" applyAlignment="1" applyProtection="1">
      <alignment horizontal="centerContinuous" vertical="center" wrapText="1"/>
      <protection hidden="1"/>
    </xf>
    <xf numFmtId="172" fontId="9" fillId="37" borderId="34" xfId="49" applyFont="1" applyFill="1" applyBorder="1" applyAlignment="1" applyProtection="1">
      <alignment horizontal="centerContinuous" vertical="center" wrapText="1"/>
      <protection hidden="1"/>
    </xf>
    <xf numFmtId="10" fontId="9" fillId="37" borderId="35" xfId="69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45" applyFont="1" applyFill="1" applyBorder="1" applyAlignment="1" applyProtection="1">
      <alignment horizontal="center" vertical="center"/>
      <protection hidden="1"/>
    </xf>
    <xf numFmtId="0" fontId="3" fillId="0" borderId="37" xfId="45" applyFont="1" applyFill="1" applyBorder="1" applyAlignment="1" applyProtection="1">
      <alignment horizontal="center" vertical="center"/>
      <protection hidden="1"/>
    </xf>
    <xf numFmtId="0" fontId="3" fillId="0" borderId="38" xfId="45" applyFont="1" applyFill="1" applyBorder="1" applyAlignment="1" applyProtection="1">
      <alignment horizontal="center" vertical="center" wrapText="1"/>
      <protection hidden="1"/>
    </xf>
    <xf numFmtId="0" fontId="3" fillId="0" borderId="38" xfId="45" applyFont="1" applyBorder="1" applyAlignment="1" applyProtection="1">
      <alignment horizontal="left" vertical="center" wrapText="1"/>
      <protection hidden="1"/>
    </xf>
    <xf numFmtId="172" fontId="3" fillId="0" borderId="38" xfId="49" applyFont="1" applyFill="1" applyBorder="1" applyAlignment="1" applyProtection="1">
      <alignment horizontal="centerContinuous" vertical="center"/>
      <protection hidden="1"/>
    </xf>
    <xf numFmtId="10" fontId="3" fillId="0" borderId="39" xfId="6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60" applyNumberFormat="1" applyFont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11" xfId="66" applyNumberFormat="1" applyFont="1" applyFill="1" applyBorder="1" applyAlignment="1" applyProtection="1">
      <alignment horizontal="center" vertical="center"/>
      <protection hidden="1"/>
    </xf>
    <xf numFmtId="10" fontId="0" fillId="0" borderId="40" xfId="69" applyNumberFormat="1" applyFont="1" applyFill="1" applyBorder="1" applyAlignment="1" applyProtection="1">
      <alignment horizontal="center" vertical="center"/>
      <protection hidden="1"/>
    </xf>
    <xf numFmtId="0" fontId="3" fillId="0" borderId="41" xfId="45" applyFont="1" applyFill="1" applyBorder="1" applyAlignment="1" applyProtection="1">
      <alignment horizontal="center" vertical="center"/>
      <protection hidden="1"/>
    </xf>
    <xf numFmtId="0" fontId="3" fillId="0" borderId="42" xfId="45" applyFont="1" applyFill="1" applyBorder="1" applyAlignment="1" applyProtection="1">
      <alignment horizontal="center" vertical="center"/>
      <protection hidden="1"/>
    </xf>
    <xf numFmtId="0" fontId="3" fillId="0" borderId="43" xfId="45" applyFont="1" applyFill="1" applyBorder="1" applyAlignment="1" applyProtection="1">
      <alignment horizontal="center" vertical="center" wrapText="1"/>
      <protection hidden="1"/>
    </xf>
    <xf numFmtId="172" fontId="3" fillId="38" borderId="43" xfId="49" applyFont="1" applyFill="1" applyBorder="1" applyAlignment="1" applyProtection="1">
      <alignment horizontal="left" vertical="center" wrapText="1"/>
      <protection hidden="1"/>
    </xf>
    <xf numFmtId="172" fontId="3" fillId="0" borderId="43" xfId="49" applyFont="1" applyFill="1" applyBorder="1" applyAlignment="1" applyProtection="1">
      <alignment horizontal="centerContinuous" vertical="center"/>
      <protection hidden="1"/>
    </xf>
    <xf numFmtId="10" fontId="3" fillId="0" borderId="44" xfId="69" applyNumberFormat="1" applyFont="1" applyFill="1" applyBorder="1" applyAlignment="1" applyProtection="1">
      <alignment horizontal="center" vertical="center" wrapText="1"/>
      <protection hidden="1"/>
    </xf>
    <xf numFmtId="182" fontId="0" fillId="0" borderId="45" xfId="0" applyNumberFormat="1" applyBorder="1" applyAlignment="1" applyProtection="1">
      <alignment horizontal="center"/>
      <protection hidden="1"/>
    </xf>
    <xf numFmtId="2" fontId="11" fillId="0" borderId="14" xfId="0" applyNumberFormat="1" applyFont="1" applyFill="1" applyBorder="1" applyAlignment="1" applyProtection="1">
      <alignment horizontal="center" vertical="center"/>
      <protection hidden="1"/>
    </xf>
    <xf numFmtId="10" fontId="0" fillId="0" borderId="46" xfId="69" applyNumberFormat="1" applyFont="1" applyFill="1" applyBorder="1" applyAlignment="1" applyProtection="1">
      <alignment horizontal="center" vertical="center"/>
      <protection hidden="1"/>
    </xf>
    <xf numFmtId="0" fontId="3" fillId="0" borderId="43" xfId="45" applyFont="1" applyBorder="1" applyAlignment="1" applyProtection="1">
      <alignment horizontal="left" vertical="center" wrapText="1"/>
      <protection hidden="1"/>
    </xf>
    <xf numFmtId="0" fontId="0" fillId="0" borderId="45" xfId="60" applyFont="1" applyBorder="1" applyAlignment="1" applyProtection="1">
      <alignment horizontal="center"/>
      <protection hidden="1"/>
    </xf>
    <xf numFmtId="4" fontId="0" fillId="0" borderId="14" xfId="66" applyNumberFormat="1" applyFont="1" applyFill="1" applyBorder="1" applyAlignment="1" applyProtection="1">
      <alignment horizontal="center" vertical="center"/>
      <protection hidden="1"/>
    </xf>
    <xf numFmtId="4" fontId="0" fillId="0" borderId="14" xfId="66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4" fontId="0" fillId="0" borderId="15" xfId="66" applyNumberFormat="1" applyFont="1" applyFill="1" applyBorder="1" applyAlignment="1" applyProtection="1">
      <alignment horizontal="center" vertical="center"/>
      <protection hidden="1"/>
    </xf>
    <xf numFmtId="10" fontId="0" fillId="0" borderId="47" xfId="69" applyNumberFormat="1" applyFont="1" applyFill="1" applyBorder="1" applyAlignment="1" applyProtection="1">
      <alignment horizontal="center" vertical="center"/>
      <protection hidden="1"/>
    </xf>
    <xf numFmtId="0" fontId="3" fillId="0" borderId="48" xfId="45" applyFont="1" applyFill="1" applyBorder="1" applyAlignment="1" applyProtection="1">
      <alignment horizontal="center" vertical="center"/>
      <protection hidden="1"/>
    </xf>
    <xf numFmtId="0" fontId="3" fillId="0" borderId="48" xfId="45" applyFont="1" applyFill="1" applyBorder="1" applyAlignment="1" applyProtection="1">
      <alignment horizontal="center" vertical="center" wrapText="1"/>
      <protection hidden="1"/>
    </xf>
    <xf numFmtId="0" fontId="3" fillId="0" borderId="48" xfId="45" applyFont="1" applyBorder="1" applyAlignment="1" applyProtection="1">
      <alignment horizontal="left" vertical="center" wrapText="1"/>
      <protection hidden="1"/>
    </xf>
    <xf numFmtId="172" fontId="3" fillId="0" borderId="48" xfId="49" applyFont="1" applyFill="1" applyBorder="1" applyAlignment="1" applyProtection="1">
      <alignment horizontal="centerContinuous" vertical="center"/>
      <protection hidden="1"/>
    </xf>
    <xf numFmtId="10" fontId="3" fillId="0" borderId="49" xfId="69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63" fillId="33" borderId="50" xfId="45" applyFont="1" applyFill="1" applyBorder="1" applyAlignment="1" applyProtection="1">
      <alignment vertical="center"/>
      <protection hidden="1"/>
    </xf>
    <xf numFmtId="0" fontId="63" fillId="33" borderId="51" xfId="45" applyFont="1" applyFill="1" applyBorder="1" applyAlignment="1" applyProtection="1">
      <alignment vertical="center"/>
      <protection hidden="1"/>
    </xf>
    <xf numFmtId="0" fontId="63" fillId="33" borderId="52" xfId="45" applyFont="1" applyFill="1" applyBorder="1" applyAlignment="1" applyProtection="1">
      <alignment horizontal="left" vertical="center"/>
      <protection hidden="1"/>
    </xf>
    <xf numFmtId="0" fontId="63" fillId="33" borderId="52" xfId="45" applyFont="1" applyFill="1" applyBorder="1" applyAlignment="1" applyProtection="1">
      <alignment horizontal="center" vertical="center"/>
      <protection hidden="1"/>
    </xf>
    <xf numFmtId="4" fontId="63" fillId="34" borderId="53" xfId="45" applyNumberFormat="1" applyFont="1" applyFill="1" applyBorder="1" applyAlignment="1" applyProtection="1">
      <alignment horizontal="center" vertical="center"/>
      <protection hidden="1"/>
    </xf>
    <xf numFmtId="179" fontId="63" fillId="33" borderId="54" xfId="49" applyNumberFormat="1" applyFont="1" applyFill="1" applyBorder="1" applyAlignment="1" applyProtection="1">
      <alignment horizontal="center" vertical="center"/>
      <protection hidden="1"/>
    </xf>
    <xf numFmtId="9" fontId="64" fillId="33" borderId="55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196" fontId="4" fillId="0" borderId="0" xfId="45" applyNumberFormat="1" applyFont="1" applyBorder="1" applyAlignment="1" applyProtection="1">
      <alignment horizontal="center" vertical="center" wrapText="1"/>
      <protection hidden="1"/>
    </xf>
    <xf numFmtId="0" fontId="6" fillId="0" borderId="0" xfId="45" applyFont="1" applyBorder="1" applyAlignment="1" applyProtection="1">
      <alignment horizontal="center" vertical="center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209" fontId="4" fillId="0" borderId="0" xfId="49" applyNumberFormat="1" applyFont="1" applyBorder="1" applyAlignment="1" applyProtection="1">
      <alignment horizontal="center" vertical="center"/>
      <protection hidden="1"/>
    </xf>
    <xf numFmtId="206" fontId="4" fillId="0" borderId="0" xfId="49" applyNumberFormat="1" applyFont="1" applyBorder="1" applyAlignment="1" applyProtection="1">
      <alignment horizontal="center" vertical="center"/>
      <protection hidden="1"/>
    </xf>
    <xf numFmtId="0" fontId="3" fillId="0" borderId="18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22" xfId="45" applyFont="1" applyBorder="1" applyAlignment="1" applyProtection="1">
      <alignment vertical="center" wrapText="1"/>
      <protection hidden="1"/>
    </xf>
    <xf numFmtId="0" fontId="3" fillId="0" borderId="17" xfId="45" applyFont="1" applyBorder="1" applyAlignment="1" applyProtection="1">
      <alignment vertical="center" wrapText="1"/>
      <protection hidden="1"/>
    </xf>
    <xf numFmtId="0" fontId="63" fillId="33" borderId="56" xfId="55" applyFont="1" applyFill="1" applyBorder="1" applyAlignment="1" applyProtection="1">
      <alignment horizontal="center" vertical="center"/>
      <protection hidden="1"/>
    </xf>
    <xf numFmtId="0" fontId="65" fillId="33" borderId="57" xfId="55" applyFont="1" applyFill="1" applyBorder="1" applyAlignment="1" applyProtection="1">
      <alignment horizontal="center" vertical="center"/>
      <protection hidden="1"/>
    </xf>
    <xf numFmtId="0" fontId="63" fillId="33" borderId="58" xfId="55" applyFont="1" applyFill="1" applyBorder="1" applyAlignment="1" applyProtection="1">
      <alignment horizontal="center" vertical="center"/>
      <protection hidden="1"/>
    </xf>
    <xf numFmtId="207" fontId="63" fillId="33" borderId="58" xfId="55" applyNumberFormat="1" applyFont="1" applyFill="1" applyBorder="1" applyAlignment="1" applyProtection="1">
      <alignment horizontal="center" vertical="center"/>
      <protection hidden="1"/>
    </xf>
    <xf numFmtId="0" fontId="63" fillId="33" borderId="59" xfId="55" applyFont="1" applyFill="1" applyBorder="1" applyAlignment="1" applyProtection="1">
      <alignment horizontal="center" vertical="center"/>
      <protection hidden="1"/>
    </xf>
    <xf numFmtId="0" fontId="66" fillId="33" borderId="60" xfId="55" applyFont="1" applyFill="1" applyBorder="1" applyAlignment="1" applyProtection="1">
      <alignment horizontal="center" vertical="center"/>
      <protection hidden="1"/>
    </xf>
    <xf numFmtId="0" fontId="66" fillId="33" borderId="61" xfId="55" applyFont="1" applyFill="1" applyBorder="1" applyAlignment="1" applyProtection="1">
      <alignment horizontal="center" vertical="center"/>
      <protection hidden="1"/>
    </xf>
    <xf numFmtId="0" fontId="66" fillId="33" borderId="62" xfId="55" applyFont="1" applyFill="1" applyBorder="1" applyAlignment="1" applyProtection="1">
      <alignment horizontal="center" vertical="center"/>
      <protection hidden="1"/>
    </xf>
    <xf numFmtId="0" fontId="15" fillId="0" borderId="63" xfId="55" applyFont="1" applyBorder="1" applyAlignment="1" applyProtection="1">
      <alignment vertical="center"/>
      <protection hidden="1"/>
    </xf>
    <xf numFmtId="0" fontId="15" fillId="0" borderId="64" xfId="55" applyFont="1" applyBorder="1" applyAlignment="1" applyProtection="1">
      <alignment vertical="center"/>
      <protection hidden="1"/>
    </xf>
    <xf numFmtId="0" fontId="15" fillId="0" borderId="0" xfId="55" applyFont="1" applyBorder="1" applyAlignment="1" applyProtection="1">
      <alignment vertical="center"/>
      <protection hidden="1"/>
    </xf>
    <xf numFmtId="0" fontId="15" fillId="0" borderId="65" xfId="55" applyFont="1" applyBorder="1" applyAlignment="1" applyProtection="1">
      <alignment vertical="center"/>
      <protection hidden="1"/>
    </xf>
    <xf numFmtId="176" fontId="9" fillId="0" borderId="13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45" applyFont="1" applyFill="1" applyBorder="1" applyAlignment="1" applyProtection="1">
      <alignment horizontal="center" vertical="center" wrapText="1"/>
      <protection hidden="1"/>
    </xf>
    <xf numFmtId="10" fontId="4" fillId="0" borderId="29" xfId="55" applyNumberFormat="1" applyFont="1" applyBorder="1" applyAlignment="1" applyProtection="1">
      <alignment horizontal="center" vertical="center"/>
      <protection hidden="1"/>
    </xf>
    <xf numFmtId="180" fontId="4" fillId="0" borderId="29" xfId="55" applyNumberFormat="1" applyFont="1" applyBorder="1" applyAlignment="1" applyProtection="1">
      <alignment horizontal="center" vertical="center"/>
      <protection hidden="1"/>
    </xf>
    <xf numFmtId="176" fontId="9" fillId="0" borderId="66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7" xfId="45" applyFont="1" applyFill="1" applyBorder="1" applyAlignment="1" applyProtection="1">
      <alignment horizontal="center" vertical="center" wrapText="1"/>
      <protection hidden="1"/>
    </xf>
    <xf numFmtId="10" fontId="4" fillId="0" borderId="67" xfId="55" applyNumberFormat="1" applyFont="1" applyBorder="1" applyAlignment="1" applyProtection="1">
      <alignment horizontal="center" vertical="center"/>
      <protection hidden="1"/>
    </xf>
    <xf numFmtId="180" fontId="4" fillId="0" borderId="67" xfId="55" applyNumberFormat="1" applyFont="1" applyBorder="1" applyAlignment="1" applyProtection="1">
      <alignment horizontal="center" vertical="center"/>
      <protection hidden="1"/>
    </xf>
    <xf numFmtId="200" fontId="10" fillId="39" borderId="68" xfId="53" applyNumberFormat="1" applyFont="1" applyFill="1" applyBorder="1" applyAlignment="1" applyProtection="1">
      <alignment horizontal="center" vertical="center"/>
      <protection hidden="1"/>
    </xf>
    <xf numFmtId="200" fontId="10" fillId="39" borderId="69" xfId="53" applyNumberFormat="1" applyFont="1" applyFill="1" applyBorder="1" applyAlignment="1" applyProtection="1">
      <alignment horizontal="center" vertical="center"/>
      <protection hidden="1"/>
    </xf>
    <xf numFmtId="200" fontId="10" fillId="39" borderId="70" xfId="53" applyNumberFormat="1" applyFont="1" applyFill="1" applyBorder="1" applyAlignment="1" applyProtection="1">
      <alignment horizontal="center" vertical="center"/>
      <protection hidden="1"/>
    </xf>
    <xf numFmtId="49" fontId="3" fillId="0" borderId="63" xfId="55" applyNumberFormat="1" applyFont="1" applyBorder="1" applyAlignment="1" applyProtection="1">
      <alignment horizontal="center"/>
      <protection hidden="1"/>
    </xf>
    <xf numFmtId="0" fontId="9" fillId="0" borderId="64" xfId="55" applyFont="1" applyBorder="1" applyAlignment="1" applyProtection="1">
      <alignment horizontal="center"/>
      <protection hidden="1"/>
    </xf>
    <xf numFmtId="10" fontId="4" fillId="0" borderId="64" xfId="55" applyNumberFormat="1" applyFont="1" applyBorder="1" applyAlignment="1" applyProtection="1">
      <alignment horizontal="center" vertical="center"/>
      <protection hidden="1"/>
    </xf>
    <xf numFmtId="10" fontId="4" fillId="0" borderId="64" xfId="55" applyNumberFormat="1" applyFont="1" applyBorder="1" applyAlignment="1" applyProtection="1">
      <alignment horizontal="center"/>
      <protection hidden="1"/>
    </xf>
    <xf numFmtId="172" fontId="5" fillId="0" borderId="71" xfId="51" applyFont="1" applyFill="1" applyBorder="1" applyAlignment="1" applyProtection="1">
      <alignment horizontal="center" vertical="center"/>
      <protection hidden="1"/>
    </xf>
    <xf numFmtId="172" fontId="5" fillId="0" borderId="72" xfId="51" applyFont="1" applyFill="1" applyBorder="1" applyAlignment="1" applyProtection="1">
      <alignment horizontal="center" vertical="center"/>
      <protection hidden="1"/>
    </xf>
    <xf numFmtId="9" fontId="5" fillId="0" borderId="73" xfId="55" applyNumberFormat="1" applyFont="1" applyBorder="1" applyAlignment="1" applyProtection="1">
      <alignment horizontal="center" vertical="center"/>
      <protection hidden="1"/>
    </xf>
    <xf numFmtId="172" fontId="5" fillId="0" borderId="74" xfId="49" applyFont="1" applyFill="1" applyBorder="1" applyAlignment="1" applyProtection="1">
      <alignment horizontal="center" vertical="center"/>
      <protection hidden="1"/>
    </xf>
    <xf numFmtId="172" fontId="16" fillId="0" borderId="65" xfId="49" applyFont="1" applyFill="1" applyBorder="1" applyAlignment="1" applyProtection="1">
      <alignment horizontal="center" vertical="center"/>
      <protection hidden="1"/>
    </xf>
    <xf numFmtId="0" fontId="63" fillId="33" borderId="71" xfId="55" applyFont="1" applyFill="1" applyBorder="1" applyAlignment="1" applyProtection="1">
      <alignment horizontal="center" vertical="center"/>
      <protection hidden="1"/>
    </xf>
    <xf numFmtId="0" fontId="63" fillId="33" borderId="72" xfId="55" applyFont="1" applyFill="1" applyBorder="1" applyAlignment="1" applyProtection="1">
      <alignment horizontal="center" vertical="center"/>
      <protection hidden="1"/>
    </xf>
    <xf numFmtId="9" fontId="63" fillId="33" borderId="75" xfId="55" applyNumberFormat="1" applyFont="1" applyFill="1" applyBorder="1" applyAlignment="1" applyProtection="1">
      <alignment horizontal="center" vertical="center"/>
      <protection hidden="1"/>
    </xf>
    <xf numFmtId="172" fontId="63" fillId="33" borderId="74" xfId="49" applyFont="1" applyFill="1" applyBorder="1" applyAlignment="1" applyProtection="1">
      <alignment horizontal="center" vertical="center"/>
      <protection hidden="1"/>
    </xf>
    <xf numFmtId="172" fontId="67" fillId="33" borderId="72" xfId="49" applyFont="1" applyFill="1" applyBorder="1" applyAlignment="1" applyProtection="1">
      <alignment horizontal="center" vertical="center"/>
      <protection hidden="1"/>
    </xf>
    <xf numFmtId="172" fontId="67" fillId="33" borderId="74" xfId="49" applyFont="1" applyFill="1" applyBorder="1" applyAlignment="1" applyProtection="1">
      <alignment horizontal="center" vertical="center"/>
      <protection hidden="1"/>
    </xf>
    <xf numFmtId="0" fontId="63" fillId="33" borderId="76" xfId="55" applyFont="1" applyFill="1" applyBorder="1" applyAlignment="1" applyProtection="1">
      <alignment horizontal="center" vertical="center"/>
      <protection hidden="1"/>
    </xf>
    <xf numFmtId="0" fontId="63" fillId="33" borderId="77" xfId="55" applyFont="1" applyFill="1" applyBorder="1" applyAlignment="1" applyProtection="1">
      <alignment horizontal="center" vertical="center"/>
      <protection hidden="1"/>
    </xf>
    <xf numFmtId="9" fontId="63" fillId="33" borderId="78" xfId="55" applyNumberFormat="1" applyFont="1" applyFill="1" applyBorder="1" applyAlignment="1" applyProtection="1">
      <alignment horizontal="center" vertical="center"/>
      <protection hidden="1"/>
    </xf>
    <xf numFmtId="172" fontId="63" fillId="33" borderId="79" xfId="49" applyFont="1" applyFill="1" applyBorder="1" applyAlignment="1" applyProtection="1">
      <alignment horizontal="center" vertical="center"/>
      <protection hidden="1"/>
    </xf>
    <xf numFmtId="172" fontId="67" fillId="33" borderId="77" xfId="49" applyFont="1" applyFill="1" applyBorder="1" applyAlignment="1" applyProtection="1">
      <alignment horizontal="center" vertical="center"/>
      <protection hidden="1"/>
    </xf>
    <xf numFmtId="172" fontId="67" fillId="33" borderId="79" xfId="49" applyFont="1" applyFill="1" applyBorder="1" applyAlignment="1" applyProtection="1">
      <alignment horizontal="center" vertical="center"/>
      <protection hidden="1"/>
    </xf>
    <xf numFmtId="4" fontId="0" fillId="0" borderId="11" xfId="66" applyNumberFormat="1" applyFont="1" applyFill="1" applyBorder="1" applyAlignment="1" applyProtection="1">
      <alignment horizontal="center" vertical="center"/>
      <protection locked="0"/>
    </xf>
    <xf numFmtId="4" fontId="0" fillId="0" borderId="16" xfId="66" applyNumberFormat="1" applyFont="1" applyFill="1" applyBorder="1" applyAlignment="1" applyProtection="1">
      <alignment horizontal="center" vertical="center"/>
      <protection locked="0"/>
    </xf>
    <xf numFmtId="0" fontId="63" fillId="33" borderId="50" xfId="45" applyFont="1" applyFill="1" applyBorder="1" applyAlignment="1" applyProtection="1">
      <alignment vertical="center"/>
      <protection locked="0"/>
    </xf>
    <xf numFmtId="0" fontId="63" fillId="33" borderId="51" xfId="45" applyFont="1" applyFill="1" applyBorder="1" applyAlignment="1" applyProtection="1">
      <alignment vertical="center"/>
      <protection locked="0"/>
    </xf>
    <xf numFmtId="0" fontId="63" fillId="33" borderId="52" xfId="45" applyFont="1" applyFill="1" applyBorder="1" applyAlignment="1" applyProtection="1">
      <alignment horizontal="left" vertical="center"/>
      <protection locked="0"/>
    </xf>
    <xf numFmtId="0" fontId="63" fillId="33" borderId="52" xfId="45" applyFont="1" applyFill="1" applyBorder="1" applyAlignment="1" applyProtection="1">
      <alignment horizontal="center" vertical="center"/>
      <protection locked="0"/>
    </xf>
    <xf numFmtId="190" fontId="63" fillId="34" borderId="53" xfId="45" applyNumberFormat="1" applyFont="1" applyFill="1" applyBorder="1" applyAlignment="1" applyProtection="1">
      <alignment horizontal="center" vertical="center"/>
      <protection locked="0"/>
    </xf>
    <xf numFmtId="179" fontId="63" fillId="33" borderId="54" xfId="49" applyNumberFormat="1" applyFont="1" applyFill="1" applyBorder="1" applyAlignment="1" applyProtection="1">
      <alignment horizontal="center" vertical="center"/>
      <protection locked="0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Neutra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Orçamento RETIFICADO DA OBRA JUNHO - CERTO" xfId="66"/>
    <cellStyle name="Nota" xfId="67"/>
    <cellStyle name="planilhas" xfId="68"/>
    <cellStyle name="Percent" xfId="69"/>
    <cellStyle name="Porcentagem 2" xfId="70"/>
    <cellStyle name="Saída" xfId="71"/>
    <cellStyle name="Comma [0]" xfId="72"/>
    <cellStyle name="Separador de milhares 2" xfId="73"/>
    <cellStyle name="Separador de milhares 3" xfId="74"/>
    <cellStyle name="SNEVERS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</cellStyles>
  <dxfs count="47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tabSelected="1" view="pageBreakPreview" zoomScale="70" zoomScaleNormal="85" zoomScaleSheetLayoutView="70" workbookViewId="0" topLeftCell="A37">
      <selection activeCell="G30" sqref="G30"/>
    </sheetView>
  </sheetViews>
  <sheetFormatPr defaultColWidth="9.140625" defaultRowHeight="16.5" customHeight="1" outlineLevelRow="1"/>
  <cols>
    <col min="1" max="1" width="12.00390625" style="44" customWidth="1"/>
    <col min="2" max="2" width="12.140625" style="44" customWidth="1"/>
    <col min="3" max="3" width="16.8515625" style="13" bestFit="1" customWidth="1"/>
    <col min="4" max="4" width="88.28125" style="45" customWidth="1"/>
    <col min="5" max="5" width="10.7109375" style="44" customWidth="1"/>
    <col min="6" max="6" width="11.7109375" style="46" customWidth="1"/>
    <col min="7" max="7" width="14.00390625" style="31" customWidth="1"/>
    <col min="8" max="8" width="31.8515625" style="47" customWidth="1"/>
    <col min="9" max="9" width="13.140625" style="39" customWidth="1"/>
    <col min="10" max="16384" width="9.140625" style="10" customWidth="1"/>
  </cols>
  <sheetData>
    <row r="1" spans="1:9" ht="30" customHeight="1">
      <c r="A1" s="83"/>
      <c r="B1" s="9"/>
      <c r="C1" s="9"/>
      <c r="D1" s="9"/>
      <c r="E1" s="9"/>
      <c r="F1" s="9"/>
      <c r="G1" s="9"/>
      <c r="H1" s="9"/>
      <c r="I1" s="84"/>
    </row>
    <row r="2" spans="1:9" ht="15.75" customHeight="1">
      <c r="A2" s="11"/>
      <c r="B2" s="12"/>
      <c r="C2" s="12"/>
      <c r="D2" s="12"/>
      <c r="E2" s="12"/>
      <c r="F2" s="12"/>
      <c r="G2" s="12"/>
      <c r="H2" s="12"/>
      <c r="I2" s="85"/>
    </row>
    <row r="3" spans="1:9" ht="18" customHeight="1">
      <c r="A3" s="11"/>
      <c r="B3" s="12"/>
      <c r="C3" s="12"/>
      <c r="D3" s="12"/>
      <c r="E3" s="12"/>
      <c r="F3" s="12"/>
      <c r="G3" s="12"/>
      <c r="H3" s="12"/>
      <c r="I3" s="85"/>
    </row>
    <row r="4" spans="1:9" ht="15.75" customHeight="1">
      <c r="A4" s="11"/>
      <c r="B4" s="12"/>
      <c r="C4" s="12"/>
      <c r="D4" s="12"/>
      <c r="E4" s="12"/>
      <c r="F4" s="12"/>
      <c r="G4" s="12"/>
      <c r="H4" s="12"/>
      <c r="I4" s="85"/>
    </row>
    <row r="5" spans="1:9" s="14" customFormat="1" ht="15.75" customHeight="1">
      <c r="A5" s="86" t="s">
        <v>0</v>
      </c>
      <c r="B5" s="87"/>
      <c r="C5" s="88"/>
      <c r="D5" s="89" t="s">
        <v>49</v>
      </c>
      <c r="E5" s="87"/>
      <c r="F5" s="90"/>
      <c r="G5" s="90"/>
      <c r="H5" s="90"/>
      <c r="I5" s="91"/>
    </row>
    <row r="6" spans="1:9" s="14" customFormat="1" ht="6" customHeight="1">
      <c r="A6" s="92"/>
      <c r="B6" s="87"/>
      <c r="C6" s="93"/>
      <c r="D6" s="94"/>
      <c r="E6" s="87"/>
      <c r="F6" s="90"/>
      <c r="G6" s="90"/>
      <c r="H6" s="90"/>
      <c r="I6" s="95"/>
    </row>
    <row r="7" spans="1:9" s="14" customFormat="1" ht="15.75" customHeight="1">
      <c r="A7" s="96" t="s">
        <v>1</v>
      </c>
      <c r="B7" s="89"/>
      <c r="C7" s="88"/>
      <c r="D7" s="89" t="s">
        <v>103</v>
      </c>
      <c r="E7" s="87"/>
      <c r="F7" s="97" t="s">
        <v>2</v>
      </c>
      <c r="G7" s="97"/>
      <c r="H7" s="98">
        <v>23540</v>
      </c>
      <c r="I7" s="99"/>
    </row>
    <row r="8" spans="1:9" s="14" customFormat="1" ht="6" customHeight="1">
      <c r="A8" s="96"/>
      <c r="B8" s="89"/>
      <c r="C8" s="88"/>
      <c r="D8" s="89"/>
      <c r="E8" s="87"/>
      <c r="F8" s="100"/>
      <c r="G8" s="87"/>
      <c r="H8" s="87"/>
      <c r="I8" s="99"/>
    </row>
    <row r="9" spans="1:9" s="14" customFormat="1" ht="15.75" customHeight="1">
      <c r="A9" s="96" t="s">
        <v>3</v>
      </c>
      <c r="B9" s="89"/>
      <c r="C9" s="88"/>
      <c r="D9" s="89" t="s">
        <v>50</v>
      </c>
      <c r="E9" s="87"/>
      <c r="F9" s="97" t="s">
        <v>4</v>
      </c>
      <c r="G9" s="97"/>
      <c r="H9" s="101" t="e">
        <f>G54</f>
        <v>#VALUE!</v>
      </c>
      <c r="I9" s="102"/>
    </row>
    <row r="10" spans="1:9" s="14" customFormat="1" ht="6" customHeight="1">
      <c r="A10" s="103"/>
      <c r="B10" s="87"/>
      <c r="C10" s="93"/>
      <c r="D10" s="94"/>
      <c r="E10" s="87"/>
      <c r="F10" s="104"/>
      <c r="G10" s="104"/>
      <c r="H10" s="105"/>
      <c r="I10" s="106"/>
    </row>
    <row r="11" spans="1:9" s="14" customFormat="1" ht="16.5" customHeight="1" thickBot="1">
      <c r="A11" s="107" t="s">
        <v>24</v>
      </c>
      <c r="B11" s="108"/>
      <c r="C11" s="108"/>
      <c r="D11" s="109" t="s">
        <v>104</v>
      </c>
      <c r="E11" s="108"/>
      <c r="F11" s="110" t="s">
        <v>36</v>
      </c>
      <c r="G11" s="110"/>
      <c r="H11" s="111" t="e">
        <f>H9/H7</f>
        <v>#VALUE!</v>
      </c>
      <c r="I11" s="112"/>
    </row>
    <row r="12" spans="1:9" ht="8.25" customHeight="1" thickBot="1">
      <c r="A12" s="113"/>
      <c r="B12" s="114"/>
      <c r="C12" s="115"/>
      <c r="D12" s="116"/>
      <c r="E12" s="117"/>
      <c r="F12" s="118"/>
      <c r="G12" s="117"/>
      <c r="H12" s="117"/>
      <c r="I12" s="119"/>
    </row>
    <row r="13" spans="1:9" s="16" customFormat="1" ht="18.75" customHeight="1" thickBot="1">
      <c r="A13" s="4" t="s">
        <v>25</v>
      </c>
      <c r="B13" s="4" t="s">
        <v>31</v>
      </c>
      <c r="C13" s="120" t="s">
        <v>5</v>
      </c>
      <c r="D13" s="121" t="s">
        <v>46</v>
      </c>
      <c r="E13" s="122" t="s">
        <v>6</v>
      </c>
      <c r="F13" s="123" t="s">
        <v>7</v>
      </c>
      <c r="G13" s="124" t="s">
        <v>47</v>
      </c>
      <c r="H13" s="125" t="s">
        <v>35</v>
      </c>
      <c r="I13" s="126" t="s">
        <v>8</v>
      </c>
    </row>
    <row r="14" spans="1:9" s="17" customFormat="1" ht="16.5" customHeight="1" thickBot="1">
      <c r="A14" s="127">
        <v>1</v>
      </c>
      <c r="B14" s="128"/>
      <c r="C14" s="129"/>
      <c r="D14" s="130" t="s">
        <v>51</v>
      </c>
      <c r="E14" s="131">
        <f>E15+E18+E23+E48</f>
        <v>0</v>
      </c>
      <c r="F14" s="131"/>
      <c r="G14" s="131"/>
      <c r="H14" s="132"/>
      <c r="I14" s="133" t="e">
        <f>E14/$G$53</f>
        <v>#DIV/0!</v>
      </c>
    </row>
    <row r="15" spans="1:9" ht="13.5" customHeight="1" outlineLevel="1">
      <c r="A15" s="134" t="s">
        <v>16</v>
      </c>
      <c r="B15" s="135"/>
      <c r="C15" s="136"/>
      <c r="D15" s="137" t="s">
        <v>52</v>
      </c>
      <c r="E15" s="138">
        <f>H16+H17</f>
        <v>0</v>
      </c>
      <c r="F15" s="138"/>
      <c r="G15" s="138"/>
      <c r="H15" s="138"/>
      <c r="I15" s="139" t="e">
        <f>E15/$G$53</f>
        <v>#DIV/0!</v>
      </c>
    </row>
    <row r="16" spans="1:9" ht="12.75" customHeight="1" outlineLevel="1">
      <c r="A16" s="2" t="s">
        <v>17</v>
      </c>
      <c r="B16" s="140">
        <v>200113</v>
      </c>
      <c r="C16" s="141" t="s">
        <v>105</v>
      </c>
      <c r="D16" s="142" t="s">
        <v>106</v>
      </c>
      <c r="E16" s="143" t="s">
        <v>107</v>
      </c>
      <c r="F16" s="144">
        <v>1</v>
      </c>
      <c r="G16" s="236"/>
      <c r="H16" s="1">
        <f>ROUND(_xlfn.IFERROR(F16*G16," - "),2)</f>
        <v>0</v>
      </c>
      <c r="I16" s="145" t="e">
        <f>H16/$G$53</f>
        <v>#DIV/0!</v>
      </c>
    </row>
    <row r="17" spans="1:9" ht="12.75" customHeight="1" outlineLevel="1">
      <c r="A17" s="2" t="s">
        <v>17</v>
      </c>
      <c r="B17" s="140">
        <v>200114</v>
      </c>
      <c r="C17" s="141" t="s">
        <v>105</v>
      </c>
      <c r="D17" s="142" t="s">
        <v>108</v>
      </c>
      <c r="E17" s="143" t="s">
        <v>109</v>
      </c>
      <c r="F17" s="144">
        <v>13540</v>
      </c>
      <c r="G17" s="236"/>
      <c r="H17" s="1">
        <f>ROUND(_xlfn.IFERROR(F17*G17," - "),2)</f>
        <v>0</v>
      </c>
      <c r="I17" s="145" t="e">
        <f>H17/$G$53</f>
        <v>#DIV/0!</v>
      </c>
    </row>
    <row r="18" spans="1:9" ht="12.75" customHeight="1" outlineLevel="1">
      <c r="A18" s="146" t="s">
        <v>19</v>
      </c>
      <c r="B18" s="147"/>
      <c r="C18" s="148"/>
      <c r="D18" s="149" t="s">
        <v>53</v>
      </c>
      <c r="E18" s="150">
        <f>SUM(H19:H22)</f>
        <v>0</v>
      </c>
      <c r="F18" s="150"/>
      <c r="G18" s="150"/>
      <c r="H18" s="150"/>
      <c r="I18" s="151" t="e">
        <f>E18/$G$53</f>
        <v>#DIV/0!</v>
      </c>
    </row>
    <row r="19" spans="1:9" ht="12.75" outlineLevel="1">
      <c r="A19" s="2" t="s">
        <v>21</v>
      </c>
      <c r="B19" s="152">
        <v>200202</v>
      </c>
      <c r="C19" s="141" t="s">
        <v>105</v>
      </c>
      <c r="D19" s="142" t="s">
        <v>110</v>
      </c>
      <c r="E19" s="143" t="s">
        <v>23</v>
      </c>
      <c r="F19" s="144">
        <v>1</v>
      </c>
      <c r="G19" s="236"/>
      <c r="H19" s="1">
        <f>ROUND(_xlfn.IFERROR(F19*G19," - "),2)</f>
        <v>0</v>
      </c>
      <c r="I19" s="145" t="e">
        <f>H19/$G$53</f>
        <v>#DIV/0!</v>
      </c>
    </row>
    <row r="20" spans="1:9" ht="25.5" outlineLevel="1">
      <c r="A20" s="2" t="s">
        <v>32</v>
      </c>
      <c r="B20" s="152">
        <v>200207</v>
      </c>
      <c r="C20" s="141" t="s">
        <v>105</v>
      </c>
      <c r="D20" s="142" t="s">
        <v>111</v>
      </c>
      <c r="E20" s="143" t="s">
        <v>23</v>
      </c>
      <c r="F20" s="153">
        <v>1</v>
      </c>
      <c r="G20" s="236"/>
      <c r="H20" s="1">
        <f>ROUND(_xlfn.IFERROR(F20*G20," - "),2)</f>
        <v>0</v>
      </c>
      <c r="I20" s="154" t="e">
        <f>H20/$G$53</f>
        <v>#DIV/0!</v>
      </c>
    </row>
    <row r="21" spans="1:9" ht="12.75" outlineLevel="1">
      <c r="A21" s="2" t="s">
        <v>33</v>
      </c>
      <c r="B21" s="152">
        <v>200208</v>
      </c>
      <c r="C21" s="141" t="s">
        <v>105</v>
      </c>
      <c r="D21" s="142" t="s">
        <v>112</v>
      </c>
      <c r="E21" s="143" t="s">
        <v>23</v>
      </c>
      <c r="F21" s="153">
        <v>1</v>
      </c>
      <c r="G21" s="236"/>
      <c r="H21" s="1">
        <f>ROUND(_xlfn.IFERROR(F21*G21," - "),2)</f>
        <v>0</v>
      </c>
      <c r="I21" s="154" t="e">
        <f>H21/$G$53</f>
        <v>#DIV/0!</v>
      </c>
    </row>
    <row r="22" spans="1:9" ht="13.5" customHeight="1" outlineLevel="1">
      <c r="A22" s="2" t="s">
        <v>34</v>
      </c>
      <c r="B22" s="152">
        <v>200209</v>
      </c>
      <c r="C22" s="141" t="s">
        <v>105</v>
      </c>
      <c r="D22" s="142" t="s">
        <v>113</v>
      </c>
      <c r="E22" s="143" t="s">
        <v>18</v>
      </c>
      <c r="F22" s="153">
        <v>470.79999999999995</v>
      </c>
      <c r="G22" s="236"/>
      <c r="H22" s="1">
        <f>ROUND(_xlfn.IFERROR(F22*G22," - "),2)</f>
        <v>0</v>
      </c>
      <c r="I22" s="154" t="e">
        <f>H22/$G$53</f>
        <v>#DIV/0!</v>
      </c>
    </row>
    <row r="23" spans="1:9" ht="13.5" customHeight="1" outlineLevel="1">
      <c r="A23" s="146" t="s">
        <v>37</v>
      </c>
      <c r="B23" s="147"/>
      <c r="C23" s="148"/>
      <c r="D23" s="155" t="s">
        <v>54</v>
      </c>
      <c r="E23" s="150">
        <f>SUM(H24:H47)</f>
        <v>0</v>
      </c>
      <c r="F23" s="150"/>
      <c r="G23" s="150"/>
      <c r="H23" s="150"/>
      <c r="I23" s="151" t="e">
        <f>E23/$G$53</f>
        <v>#DIV/0!</v>
      </c>
    </row>
    <row r="24" spans="1:9" ht="12.75" customHeight="1" outlineLevel="1">
      <c r="A24" s="2" t="s">
        <v>38</v>
      </c>
      <c r="B24" s="156">
        <v>200319</v>
      </c>
      <c r="C24" s="141" t="s">
        <v>105</v>
      </c>
      <c r="D24" s="142" t="s">
        <v>66</v>
      </c>
      <c r="E24" s="143" t="s">
        <v>23</v>
      </c>
      <c r="F24" s="144">
        <v>2</v>
      </c>
      <c r="G24" s="236"/>
      <c r="H24" s="1">
        <f>ROUND(_xlfn.IFERROR(F24*G24," - "),2)</f>
        <v>0</v>
      </c>
      <c r="I24" s="145" t="e">
        <f aca="true" t="shared" si="0" ref="I24:I47">H24/$G$53</f>
        <v>#DIV/0!</v>
      </c>
    </row>
    <row r="25" spans="1:9" ht="12.75" customHeight="1" outlineLevel="1">
      <c r="A25" s="2" t="s">
        <v>39</v>
      </c>
      <c r="B25" s="5">
        <v>200321</v>
      </c>
      <c r="C25" s="141" t="s">
        <v>105</v>
      </c>
      <c r="D25" s="142" t="s">
        <v>67</v>
      </c>
      <c r="E25" s="143" t="s">
        <v>23</v>
      </c>
      <c r="F25" s="157">
        <v>2</v>
      </c>
      <c r="G25" s="236"/>
      <c r="H25" s="1">
        <f aca="true" t="shared" si="1" ref="H25:H35">ROUND(_xlfn.IFERROR(F25*G25," - "),2)</f>
        <v>0</v>
      </c>
      <c r="I25" s="154" t="e">
        <f t="shared" si="0"/>
        <v>#DIV/0!</v>
      </c>
    </row>
    <row r="26" spans="1:9" ht="12.75" outlineLevel="1">
      <c r="A26" s="2" t="s">
        <v>40</v>
      </c>
      <c r="B26" s="156">
        <v>200319</v>
      </c>
      <c r="C26" s="141" t="s">
        <v>105</v>
      </c>
      <c r="D26" s="142" t="s">
        <v>68</v>
      </c>
      <c r="E26" s="143" t="s">
        <v>23</v>
      </c>
      <c r="F26" s="157">
        <v>3</v>
      </c>
      <c r="G26" s="236"/>
      <c r="H26" s="1">
        <f t="shared" si="1"/>
        <v>0</v>
      </c>
      <c r="I26" s="154" t="e">
        <f t="shared" si="0"/>
        <v>#DIV/0!</v>
      </c>
    </row>
    <row r="27" spans="1:9" ht="12.75" customHeight="1" outlineLevel="1">
      <c r="A27" s="2" t="s">
        <v>41</v>
      </c>
      <c r="B27" s="5">
        <v>200321</v>
      </c>
      <c r="C27" s="141" t="s">
        <v>105</v>
      </c>
      <c r="D27" s="142" t="s">
        <v>69</v>
      </c>
      <c r="E27" s="143" t="s">
        <v>23</v>
      </c>
      <c r="F27" s="157">
        <v>3</v>
      </c>
      <c r="G27" s="236"/>
      <c r="H27" s="1">
        <f t="shared" si="1"/>
        <v>0</v>
      </c>
      <c r="I27" s="154" t="e">
        <f t="shared" si="0"/>
        <v>#DIV/0!</v>
      </c>
    </row>
    <row r="28" spans="1:9" ht="12.75" outlineLevel="1">
      <c r="A28" s="2" t="s">
        <v>42</v>
      </c>
      <c r="B28" s="156">
        <v>200319</v>
      </c>
      <c r="C28" s="141" t="s">
        <v>105</v>
      </c>
      <c r="D28" s="142" t="s">
        <v>70</v>
      </c>
      <c r="E28" s="143" t="s">
        <v>23</v>
      </c>
      <c r="F28" s="157">
        <v>5</v>
      </c>
      <c r="G28" s="236"/>
      <c r="H28" s="1">
        <f t="shared" si="1"/>
        <v>0</v>
      </c>
      <c r="I28" s="154" t="e">
        <f t="shared" si="0"/>
        <v>#DIV/0!</v>
      </c>
    </row>
    <row r="29" spans="1:9" ht="12.75" outlineLevel="1">
      <c r="A29" s="2" t="s">
        <v>43</v>
      </c>
      <c r="B29" s="5">
        <v>200321</v>
      </c>
      <c r="C29" s="141" t="s">
        <v>105</v>
      </c>
      <c r="D29" s="142" t="s">
        <v>71</v>
      </c>
      <c r="E29" s="143" t="s">
        <v>23</v>
      </c>
      <c r="F29" s="157">
        <v>5</v>
      </c>
      <c r="G29" s="236"/>
      <c r="H29" s="1">
        <f t="shared" si="1"/>
        <v>0</v>
      </c>
      <c r="I29" s="154" t="e">
        <f t="shared" si="0"/>
        <v>#DIV/0!</v>
      </c>
    </row>
    <row r="30" spans="1:9" ht="12.75" customHeight="1" outlineLevel="1">
      <c r="A30" s="2" t="s">
        <v>44</v>
      </c>
      <c r="B30" s="156">
        <v>200319</v>
      </c>
      <c r="C30" s="141" t="s">
        <v>105</v>
      </c>
      <c r="D30" s="142" t="s">
        <v>72</v>
      </c>
      <c r="E30" s="143" t="s">
        <v>23</v>
      </c>
      <c r="F30" s="157">
        <v>5</v>
      </c>
      <c r="G30" s="236"/>
      <c r="H30" s="1">
        <f t="shared" si="1"/>
        <v>0</v>
      </c>
      <c r="I30" s="154" t="e">
        <f t="shared" si="0"/>
        <v>#DIV/0!</v>
      </c>
    </row>
    <row r="31" spans="1:9" ht="12.75" customHeight="1" outlineLevel="1">
      <c r="A31" s="2" t="s">
        <v>45</v>
      </c>
      <c r="B31" s="5">
        <v>200321</v>
      </c>
      <c r="C31" s="141" t="s">
        <v>105</v>
      </c>
      <c r="D31" s="142" t="s">
        <v>73</v>
      </c>
      <c r="E31" s="143" t="s">
        <v>23</v>
      </c>
      <c r="F31" s="158">
        <v>5</v>
      </c>
      <c r="G31" s="236"/>
      <c r="H31" s="1">
        <f t="shared" si="1"/>
        <v>0</v>
      </c>
      <c r="I31" s="154" t="e">
        <f t="shared" si="0"/>
        <v>#DIV/0!</v>
      </c>
    </row>
    <row r="32" spans="1:9" ht="12.75" outlineLevel="1">
      <c r="A32" s="2" t="s">
        <v>55</v>
      </c>
      <c r="B32" s="156">
        <v>200319</v>
      </c>
      <c r="C32" s="141" t="s">
        <v>105</v>
      </c>
      <c r="D32" s="142" t="s">
        <v>76</v>
      </c>
      <c r="E32" s="143" t="s">
        <v>23</v>
      </c>
      <c r="F32" s="157">
        <v>6</v>
      </c>
      <c r="G32" s="236"/>
      <c r="H32" s="1">
        <f t="shared" si="1"/>
        <v>0</v>
      </c>
      <c r="I32" s="154" t="e">
        <f t="shared" si="0"/>
        <v>#DIV/0!</v>
      </c>
    </row>
    <row r="33" spans="1:9" ht="12.75" outlineLevel="1">
      <c r="A33" s="2" t="s">
        <v>56</v>
      </c>
      <c r="B33" s="5">
        <v>200321</v>
      </c>
      <c r="C33" s="141" t="s">
        <v>105</v>
      </c>
      <c r="D33" s="142" t="s">
        <v>77</v>
      </c>
      <c r="E33" s="143" t="s">
        <v>23</v>
      </c>
      <c r="F33" s="157">
        <v>6</v>
      </c>
      <c r="G33" s="236"/>
      <c r="H33" s="1">
        <f t="shared" si="1"/>
        <v>0</v>
      </c>
      <c r="I33" s="154" t="e">
        <f t="shared" si="0"/>
        <v>#DIV/0!</v>
      </c>
    </row>
    <row r="34" spans="1:9" ht="12.75" customHeight="1" outlineLevel="1">
      <c r="A34" s="2" t="s">
        <v>57</v>
      </c>
      <c r="B34" s="156">
        <v>200319</v>
      </c>
      <c r="C34" s="141" t="s">
        <v>105</v>
      </c>
      <c r="D34" s="142" t="s">
        <v>78</v>
      </c>
      <c r="E34" s="143" t="s">
        <v>23</v>
      </c>
      <c r="F34" s="157">
        <v>4</v>
      </c>
      <c r="G34" s="236"/>
      <c r="H34" s="1">
        <f t="shared" si="1"/>
        <v>0</v>
      </c>
      <c r="I34" s="154" t="e">
        <f t="shared" si="0"/>
        <v>#DIV/0!</v>
      </c>
    </row>
    <row r="35" spans="1:9" ht="12.75" customHeight="1" outlineLevel="1">
      <c r="A35" s="2" t="s">
        <v>58</v>
      </c>
      <c r="B35" s="5">
        <v>200321</v>
      </c>
      <c r="C35" s="141" t="s">
        <v>105</v>
      </c>
      <c r="D35" s="142" t="s">
        <v>75</v>
      </c>
      <c r="E35" s="143" t="s">
        <v>23</v>
      </c>
      <c r="F35" s="158">
        <v>4</v>
      </c>
      <c r="G35" s="236"/>
      <c r="H35" s="1">
        <f t="shared" si="1"/>
        <v>0</v>
      </c>
      <c r="I35" s="154" t="e">
        <f t="shared" si="0"/>
        <v>#DIV/0!</v>
      </c>
    </row>
    <row r="36" spans="1:9" ht="12.75" outlineLevel="1">
      <c r="A36" s="2" t="s">
        <v>59</v>
      </c>
      <c r="B36" s="156">
        <v>200319</v>
      </c>
      <c r="C36" s="141" t="s">
        <v>105</v>
      </c>
      <c r="D36" s="142" t="s">
        <v>74</v>
      </c>
      <c r="E36" s="143" t="s">
        <v>23</v>
      </c>
      <c r="F36" s="157">
        <v>6</v>
      </c>
      <c r="G36" s="236"/>
      <c r="H36" s="1">
        <f aca="true" t="shared" si="2" ref="H36:H47">ROUND(_xlfn.IFERROR(F36*G36," - "),2)</f>
        <v>0</v>
      </c>
      <c r="I36" s="154" t="e">
        <f t="shared" si="0"/>
        <v>#DIV/0!</v>
      </c>
    </row>
    <row r="37" spans="1:9" ht="12.75" customHeight="1" outlineLevel="1">
      <c r="A37" s="2" t="s">
        <v>60</v>
      </c>
      <c r="B37" s="5">
        <v>200321</v>
      </c>
      <c r="C37" s="141" t="s">
        <v>105</v>
      </c>
      <c r="D37" s="142" t="s">
        <v>79</v>
      </c>
      <c r="E37" s="143" t="s">
        <v>23</v>
      </c>
      <c r="F37" s="157">
        <v>6</v>
      </c>
      <c r="G37" s="236"/>
      <c r="H37" s="1">
        <f t="shared" si="2"/>
        <v>0</v>
      </c>
      <c r="I37" s="154" t="e">
        <f t="shared" si="0"/>
        <v>#DIV/0!</v>
      </c>
    </row>
    <row r="38" spans="1:9" ht="12.75" outlineLevel="1">
      <c r="A38" s="2" t="s">
        <v>61</v>
      </c>
      <c r="B38" s="156">
        <v>200319</v>
      </c>
      <c r="C38" s="141" t="s">
        <v>105</v>
      </c>
      <c r="D38" s="142" t="s">
        <v>80</v>
      </c>
      <c r="E38" s="143" t="s">
        <v>23</v>
      </c>
      <c r="F38" s="157">
        <v>6</v>
      </c>
      <c r="G38" s="236"/>
      <c r="H38" s="1">
        <f t="shared" si="2"/>
        <v>0</v>
      </c>
      <c r="I38" s="154" t="e">
        <f t="shared" si="0"/>
        <v>#DIV/0!</v>
      </c>
    </row>
    <row r="39" spans="1:9" ht="12.75" outlineLevel="1">
      <c r="A39" s="2" t="s">
        <v>62</v>
      </c>
      <c r="B39" s="5">
        <v>200321</v>
      </c>
      <c r="C39" s="141" t="s">
        <v>105</v>
      </c>
      <c r="D39" s="142" t="s">
        <v>81</v>
      </c>
      <c r="E39" s="143" t="s">
        <v>23</v>
      </c>
      <c r="F39" s="157">
        <v>6</v>
      </c>
      <c r="G39" s="236"/>
      <c r="H39" s="1">
        <f t="shared" si="2"/>
        <v>0</v>
      </c>
      <c r="I39" s="154" t="e">
        <f t="shared" si="0"/>
        <v>#DIV/0!</v>
      </c>
    </row>
    <row r="40" spans="1:9" ht="12.75" outlineLevel="1">
      <c r="A40" s="2" t="s">
        <v>63</v>
      </c>
      <c r="B40" s="156">
        <v>200319</v>
      </c>
      <c r="C40" s="141" t="s">
        <v>105</v>
      </c>
      <c r="D40" s="142" t="s">
        <v>82</v>
      </c>
      <c r="E40" s="143" t="s">
        <v>23</v>
      </c>
      <c r="F40" s="157">
        <v>3</v>
      </c>
      <c r="G40" s="236"/>
      <c r="H40" s="1">
        <f t="shared" si="2"/>
        <v>0</v>
      </c>
      <c r="I40" s="154" t="e">
        <f t="shared" si="0"/>
        <v>#DIV/0!</v>
      </c>
    </row>
    <row r="41" spans="1:9" ht="25.5" outlineLevel="1">
      <c r="A41" s="2" t="s">
        <v>64</v>
      </c>
      <c r="B41" s="5">
        <v>200321</v>
      </c>
      <c r="C41" s="141" t="s">
        <v>105</v>
      </c>
      <c r="D41" s="142" t="s">
        <v>83</v>
      </c>
      <c r="E41" s="143" t="s">
        <v>23</v>
      </c>
      <c r="F41" s="157">
        <v>3</v>
      </c>
      <c r="G41" s="236"/>
      <c r="H41" s="1">
        <f t="shared" si="2"/>
        <v>0</v>
      </c>
      <c r="I41" s="154" t="e">
        <f t="shared" si="0"/>
        <v>#DIV/0!</v>
      </c>
    </row>
    <row r="42" spans="1:9" ht="12.75" outlineLevel="1">
      <c r="A42" s="2" t="s">
        <v>65</v>
      </c>
      <c r="B42" s="156">
        <v>200319</v>
      </c>
      <c r="C42" s="141" t="s">
        <v>105</v>
      </c>
      <c r="D42" s="142" t="s">
        <v>84</v>
      </c>
      <c r="E42" s="143" t="s">
        <v>23</v>
      </c>
      <c r="F42" s="157">
        <v>3</v>
      </c>
      <c r="G42" s="236"/>
      <c r="H42" s="1">
        <f t="shared" si="2"/>
        <v>0</v>
      </c>
      <c r="I42" s="154" t="e">
        <f t="shared" si="0"/>
        <v>#DIV/0!</v>
      </c>
    </row>
    <row r="43" spans="1:9" ht="12.75" outlineLevel="1">
      <c r="A43" s="2" t="s">
        <v>90</v>
      </c>
      <c r="B43" s="5">
        <v>200321</v>
      </c>
      <c r="C43" s="141" t="s">
        <v>105</v>
      </c>
      <c r="D43" s="142" t="s">
        <v>85</v>
      </c>
      <c r="E43" s="143" t="s">
        <v>23</v>
      </c>
      <c r="F43" s="157">
        <v>2</v>
      </c>
      <c r="G43" s="236"/>
      <c r="H43" s="1">
        <f t="shared" si="2"/>
        <v>0</v>
      </c>
      <c r="I43" s="154" t="e">
        <f t="shared" si="0"/>
        <v>#DIV/0!</v>
      </c>
    </row>
    <row r="44" spans="1:9" ht="12.75" outlineLevel="1">
      <c r="A44" s="2" t="s">
        <v>91</v>
      </c>
      <c r="B44" s="156">
        <v>200319</v>
      </c>
      <c r="C44" s="141" t="s">
        <v>105</v>
      </c>
      <c r="D44" s="142" t="s">
        <v>86</v>
      </c>
      <c r="E44" s="143" t="s">
        <v>23</v>
      </c>
      <c r="F44" s="157">
        <v>4</v>
      </c>
      <c r="G44" s="236"/>
      <c r="H44" s="1">
        <f t="shared" si="2"/>
        <v>0</v>
      </c>
      <c r="I44" s="154" t="e">
        <f t="shared" si="0"/>
        <v>#DIV/0!</v>
      </c>
    </row>
    <row r="45" spans="1:9" ht="12.75" outlineLevel="1">
      <c r="A45" s="2" t="s">
        <v>92</v>
      </c>
      <c r="B45" s="5">
        <v>200321</v>
      </c>
      <c r="C45" s="141" t="s">
        <v>105</v>
      </c>
      <c r="D45" s="142" t="s">
        <v>87</v>
      </c>
      <c r="E45" s="143" t="s">
        <v>23</v>
      </c>
      <c r="F45" s="157">
        <v>4</v>
      </c>
      <c r="G45" s="236"/>
      <c r="H45" s="1">
        <f t="shared" si="2"/>
        <v>0</v>
      </c>
      <c r="I45" s="154" t="e">
        <f t="shared" si="0"/>
        <v>#DIV/0!</v>
      </c>
    </row>
    <row r="46" spans="1:9" ht="12.75" outlineLevel="1">
      <c r="A46" s="2" t="s">
        <v>93</v>
      </c>
      <c r="B46" s="156">
        <v>200319</v>
      </c>
      <c r="C46" s="141" t="s">
        <v>105</v>
      </c>
      <c r="D46" s="142" t="s">
        <v>88</v>
      </c>
      <c r="E46" s="143" t="s">
        <v>23</v>
      </c>
      <c r="F46" s="157">
        <v>4</v>
      </c>
      <c r="G46" s="236"/>
      <c r="H46" s="1">
        <f t="shared" si="2"/>
        <v>0</v>
      </c>
      <c r="I46" s="154" t="e">
        <f t="shared" si="0"/>
        <v>#DIV/0!</v>
      </c>
    </row>
    <row r="47" spans="1:9" ht="12.75" outlineLevel="1">
      <c r="A47" s="2" t="s">
        <v>94</v>
      </c>
      <c r="B47" s="6">
        <v>200321</v>
      </c>
      <c r="C47" s="159" t="s">
        <v>105</v>
      </c>
      <c r="D47" s="160" t="s">
        <v>89</v>
      </c>
      <c r="E47" s="161" t="s">
        <v>23</v>
      </c>
      <c r="F47" s="162">
        <v>4</v>
      </c>
      <c r="G47" s="237"/>
      <c r="H47" s="7">
        <f t="shared" si="2"/>
        <v>0</v>
      </c>
      <c r="I47" s="163" t="e">
        <f t="shared" si="0"/>
        <v>#DIV/0!</v>
      </c>
    </row>
    <row r="48" spans="1:9" s="17" customFormat="1" ht="14.25" customHeight="1" outlineLevel="1">
      <c r="A48" s="164" t="s">
        <v>98</v>
      </c>
      <c r="B48" s="164"/>
      <c r="C48" s="165"/>
      <c r="D48" s="166" t="s">
        <v>20</v>
      </c>
      <c r="E48" s="167">
        <f>SUM(H49:H52)</f>
        <v>0</v>
      </c>
      <c r="F48" s="167"/>
      <c r="G48" s="167"/>
      <c r="H48" s="167"/>
      <c r="I48" s="168" t="e">
        <f>E48/$G$53</f>
        <v>#DIV/0!</v>
      </c>
    </row>
    <row r="49" spans="1:9" s="17" customFormat="1" ht="14.25" customHeight="1" outlineLevel="1">
      <c r="A49" s="3" t="s">
        <v>99</v>
      </c>
      <c r="B49" s="8">
        <v>200302</v>
      </c>
      <c r="C49" s="141" t="s">
        <v>105</v>
      </c>
      <c r="D49" s="142" t="s">
        <v>96</v>
      </c>
      <c r="E49" s="143" t="s">
        <v>22</v>
      </c>
      <c r="F49" s="169">
        <v>80</v>
      </c>
      <c r="G49" s="236"/>
      <c r="H49" s="1">
        <f>ROUND(_xlfn.IFERROR(F49*G49," - "),2)</f>
        <v>0</v>
      </c>
      <c r="I49" s="145" t="e">
        <f>H49/$G$53</f>
        <v>#DIV/0!</v>
      </c>
    </row>
    <row r="50" spans="1:9" s="17" customFormat="1" ht="14.25" customHeight="1" outlineLevel="1">
      <c r="A50" s="3" t="s">
        <v>100</v>
      </c>
      <c r="B50" s="5">
        <v>200302</v>
      </c>
      <c r="C50" s="141" t="s">
        <v>105</v>
      </c>
      <c r="D50" s="142" t="s">
        <v>95</v>
      </c>
      <c r="E50" s="143" t="s">
        <v>22</v>
      </c>
      <c r="F50" s="158">
        <v>160</v>
      </c>
      <c r="G50" s="236"/>
      <c r="H50" s="1">
        <f>ROUND(_xlfn.IFERROR(F50*G50," - "),2)</f>
        <v>0</v>
      </c>
      <c r="I50" s="154" t="e">
        <f>H50/$G$53</f>
        <v>#DIV/0!</v>
      </c>
    </row>
    <row r="51" spans="1:9" s="17" customFormat="1" ht="14.25" customHeight="1" outlineLevel="1">
      <c r="A51" s="3" t="s">
        <v>101</v>
      </c>
      <c r="B51" s="5">
        <v>200302</v>
      </c>
      <c r="C51" s="141" t="s">
        <v>105</v>
      </c>
      <c r="D51" s="142" t="s">
        <v>97</v>
      </c>
      <c r="E51" s="143" t="s">
        <v>22</v>
      </c>
      <c r="F51" s="158">
        <v>120</v>
      </c>
      <c r="G51" s="236"/>
      <c r="H51" s="1">
        <f>ROUND(_xlfn.IFERROR(F51*G51," - "),2)</f>
        <v>0</v>
      </c>
      <c r="I51" s="154" t="e">
        <f>H51/$G$53</f>
        <v>#DIV/0!</v>
      </c>
    </row>
    <row r="52" spans="1:9" s="17" customFormat="1" ht="14.25" customHeight="1" outlineLevel="1" thickBot="1">
      <c r="A52" s="3" t="s">
        <v>102</v>
      </c>
      <c r="B52" s="8">
        <v>200308</v>
      </c>
      <c r="C52" s="141" t="s">
        <v>105</v>
      </c>
      <c r="D52" s="142" t="s">
        <v>114</v>
      </c>
      <c r="E52" s="143" t="s">
        <v>22</v>
      </c>
      <c r="F52" s="144">
        <v>40</v>
      </c>
      <c r="G52" s="236"/>
      <c r="H52" s="1">
        <f>ROUND(_xlfn.IFERROR(F52*G52," - "),2)</f>
        <v>0</v>
      </c>
      <c r="I52" s="145" t="e">
        <f>H52/$G$53</f>
        <v>#DIV/0!</v>
      </c>
    </row>
    <row r="53" spans="1:9" s="18" customFormat="1" ht="19.5" customHeight="1" thickBot="1" thickTop="1">
      <c r="A53" s="170" t="s">
        <v>48</v>
      </c>
      <c r="B53" s="171"/>
      <c r="C53" s="171"/>
      <c r="D53" s="172"/>
      <c r="E53" s="173"/>
      <c r="F53" s="174"/>
      <c r="G53" s="175">
        <f>ROUND(SUM(E14),2)</f>
        <v>0</v>
      </c>
      <c r="H53" s="175"/>
      <c r="I53" s="176" t="e">
        <f>SUM(H15:H52)/G53</f>
        <v>#DIV/0!</v>
      </c>
    </row>
    <row r="54" spans="1:9" s="18" customFormat="1" ht="19.5" customHeight="1" thickBot="1" thickTop="1">
      <c r="A54" s="238" t="s">
        <v>116</v>
      </c>
      <c r="B54" s="239"/>
      <c r="C54" s="239"/>
      <c r="D54" s="240"/>
      <c r="E54" s="241"/>
      <c r="F54" s="242" t="s">
        <v>115</v>
      </c>
      <c r="G54" s="243" t="e">
        <f>ROUND(G53*F54,2)</f>
        <v>#VALUE!</v>
      </c>
      <c r="H54" s="243"/>
      <c r="I54" s="176" t="e">
        <f>SUM(H16:H52)*F54/G54</f>
        <v>#VALUE!</v>
      </c>
    </row>
    <row r="55" spans="1:9" ht="15" customHeight="1">
      <c r="A55" s="19"/>
      <c r="B55" s="20"/>
      <c r="C55" s="20"/>
      <c r="D55" s="21"/>
      <c r="E55" s="22"/>
      <c r="F55" s="23"/>
      <c r="G55" s="22"/>
      <c r="H55" s="24"/>
      <c r="I55" s="25"/>
    </row>
    <row r="56" spans="1:9" ht="15" customHeight="1">
      <c r="A56" s="26"/>
      <c r="B56" s="26"/>
      <c r="C56" s="27"/>
      <c r="D56" s="21"/>
      <c r="E56" s="22"/>
      <c r="F56" s="23"/>
      <c r="G56" s="22"/>
      <c r="H56" s="24"/>
      <c r="I56" s="22"/>
    </row>
    <row r="57" spans="1:9" ht="15" customHeight="1">
      <c r="A57" s="26"/>
      <c r="B57" s="26"/>
      <c r="C57" s="27"/>
      <c r="D57" s="21"/>
      <c r="E57" s="22"/>
      <c r="F57" s="23"/>
      <c r="G57" s="22"/>
      <c r="H57" s="22"/>
      <c r="I57" s="22"/>
    </row>
    <row r="58" spans="1:9" ht="18" customHeight="1">
      <c r="A58" s="28"/>
      <c r="B58" s="28"/>
      <c r="C58" s="29"/>
      <c r="D58" s="15"/>
      <c r="E58" s="30"/>
      <c r="F58" s="30"/>
      <c r="H58" s="30"/>
      <c r="I58" s="32"/>
    </row>
    <row r="59" spans="1:8" ht="15.75" customHeight="1">
      <c r="A59" s="34"/>
      <c r="B59" s="15"/>
      <c r="C59" s="35"/>
      <c r="D59" s="36"/>
      <c r="E59" s="37"/>
      <c r="F59" s="38"/>
      <c r="G59" s="37"/>
      <c r="H59" s="38"/>
    </row>
    <row r="60" spans="1:9" ht="15" customHeight="1">
      <c r="A60" s="34"/>
      <c r="B60" s="15"/>
      <c r="C60" s="35"/>
      <c r="D60" s="40"/>
      <c r="E60" s="41"/>
      <c r="F60" s="42"/>
      <c r="G60" s="41"/>
      <c r="H60" s="42"/>
      <c r="I60" s="32"/>
    </row>
    <row r="61" spans="1:9" ht="15" customHeight="1">
      <c r="A61" s="34"/>
      <c r="B61" s="15"/>
      <c r="C61" s="35"/>
      <c r="D61" s="22"/>
      <c r="E61" s="41"/>
      <c r="F61" s="42"/>
      <c r="G61" s="41"/>
      <c r="H61" s="42"/>
      <c r="I61" s="22"/>
    </row>
    <row r="62" spans="1:9" ht="12.75" customHeight="1">
      <c r="A62" s="15"/>
      <c r="B62" s="15"/>
      <c r="C62" s="35"/>
      <c r="D62" s="43"/>
      <c r="E62" s="12"/>
      <c r="F62" s="12"/>
      <c r="G62" s="44"/>
      <c r="H62" s="12"/>
      <c r="I62" s="33"/>
    </row>
    <row r="63" ht="12.75" customHeight="1"/>
    <row r="65" spans="4:8" ht="16.5" customHeight="1">
      <c r="D65" s="48"/>
      <c r="E65" s="38"/>
      <c r="F65" s="38"/>
      <c r="G65" s="37"/>
      <c r="H65" s="38"/>
    </row>
    <row r="66" spans="4:8" ht="16.5" customHeight="1">
      <c r="D66" s="22"/>
      <c r="E66" s="42"/>
      <c r="F66" s="42"/>
      <c r="G66" s="41"/>
      <c r="H66" s="42"/>
    </row>
    <row r="67" spans="4:8" ht="16.5" customHeight="1">
      <c r="D67" s="22"/>
      <c r="E67" s="42"/>
      <c r="F67" s="42"/>
      <c r="G67" s="41"/>
      <c r="H67" s="42"/>
    </row>
    <row r="69" spans="6:8" ht="16.5" customHeight="1">
      <c r="F69" s="37"/>
      <c r="G69" s="37"/>
      <c r="H69" s="38"/>
    </row>
    <row r="70" spans="6:8" ht="16.5" customHeight="1">
      <c r="F70" s="41"/>
      <c r="G70" s="41"/>
      <c r="H70" s="42"/>
    </row>
    <row r="71" spans="6:8" ht="16.5" customHeight="1">
      <c r="F71" s="41"/>
      <c r="G71" s="41"/>
      <c r="H71" s="42"/>
    </row>
    <row r="88" spans="1:9" ht="16.5" customHeight="1">
      <c r="A88" s="10"/>
      <c r="B88" s="10"/>
      <c r="C88" s="49"/>
      <c r="D88" s="44"/>
      <c r="E88" s="46"/>
      <c r="F88" s="31"/>
      <c r="G88" s="47"/>
      <c r="H88" s="39"/>
      <c r="I88" s="49"/>
    </row>
    <row r="89" spans="1:9" ht="16.5" customHeight="1">
      <c r="A89" s="10"/>
      <c r="B89" s="10"/>
      <c r="C89" s="49"/>
      <c r="D89" s="44"/>
      <c r="E89" s="46"/>
      <c r="F89" s="31"/>
      <c r="G89" s="47"/>
      <c r="H89" s="39"/>
      <c r="I89" s="49"/>
    </row>
    <row r="90" spans="1:9" ht="16.5" customHeight="1">
      <c r="A90" s="10"/>
      <c r="B90" s="10"/>
      <c r="C90" s="49"/>
      <c r="D90" s="44"/>
      <c r="E90" s="46"/>
      <c r="F90" s="31"/>
      <c r="G90" s="47"/>
      <c r="H90" s="39"/>
      <c r="I90" s="49"/>
    </row>
    <row r="91" spans="1:9" ht="16.5" customHeight="1">
      <c r="A91" s="10"/>
      <c r="B91" s="10"/>
      <c r="C91" s="49"/>
      <c r="D91" s="44"/>
      <c r="E91" s="46"/>
      <c r="F91" s="31"/>
      <c r="G91" s="47"/>
      <c r="H91" s="39"/>
      <c r="I91" s="49"/>
    </row>
    <row r="92" spans="1:9" ht="16.5" customHeight="1">
      <c r="A92" s="10"/>
      <c r="B92" s="10"/>
      <c r="C92" s="49"/>
      <c r="D92" s="44"/>
      <c r="E92" s="46"/>
      <c r="F92" s="31"/>
      <c r="G92" s="47"/>
      <c r="H92" s="39"/>
      <c r="I92" s="49"/>
    </row>
    <row r="93" spans="1:9" ht="16.5" customHeight="1">
      <c r="A93" s="10"/>
      <c r="B93" s="10"/>
      <c r="C93" s="49"/>
      <c r="D93" s="44"/>
      <c r="E93" s="46"/>
      <c r="F93" s="31"/>
      <c r="G93" s="47"/>
      <c r="H93" s="39"/>
      <c r="I93" s="49"/>
    </row>
    <row r="94" spans="1:9" ht="16.5" customHeight="1">
      <c r="A94" s="10"/>
      <c r="B94" s="10"/>
      <c r="C94" s="49"/>
      <c r="D94" s="44"/>
      <c r="E94" s="46"/>
      <c r="F94" s="31"/>
      <c r="G94" s="47"/>
      <c r="H94" s="39"/>
      <c r="I94" s="49"/>
    </row>
    <row r="95" spans="1:9" ht="16.5" customHeight="1">
      <c r="A95" s="10"/>
      <c r="B95" s="10"/>
      <c r="C95" s="49"/>
      <c r="D95" s="44"/>
      <c r="E95" s="46"/>
      <c r="F95" s="31"/>
      <c r="G95" s="47"/>
      <c r="H95" s="39"/>
      <c r="I95" s="49"/>
    </row>
    <row r="96" spans="1:9" ht="16.5" customHeight="1">
      <c r="A96" s="10"/>
      <c r="B96" s="10"/>
      <c r="C96" s="49"/>
      <c r="D96" s="44"/>
      <c r="E96" s="46"/>
      <c r="F96" s="31"/>
      <c r="G96" s="47"/>
      <c r="H96" s="39"/>
      <c r="I96" s="49"/>
    </row>
    <row r="97" spans="1:9" ht="16.5" customHeight="1">
      <c r="A97" s="10"/>
      <c r="B97" s="10"/>
      <c r="C97" s="49"/>
      <c r="D97" s="44"/>
      <c r="E97" s="46"/>
      <c r="F97" s="31"/>
      <c r="G97" s="47"/>
      <c r="H97" s="39"/>
      <c r="I97" s="49"/>
    </row>
    <row r="98" spans="1:9" ht="16.5" customHeight="1">
      <c r="A98" s="10"/>
      <c r="B98" s="10"/>
      <c r="C98" s="49"/>
      <c r="D98" s="44"/>
      <c r="E98" s="46"/>
      <c r="F98" s="31"/>
      <c r="G98" s="47"/>
      <c r="H98" s="39"/>
      <c r="I98" s="49"/>
    </row>
    <row r="99" spans="1:9" ht="16.5" customHeight="1">
      <c r="A99" s="10"/>
      <c r="B99" s="10"/>
      <c r="C99" s="49"/>
      <c r="D99" s="44"/>
      <c r="E99" s="46"/>
      <c r="F99" s="31"/>
      <c r="G99" s="47"/>
      <c r="H99" s="39"/>
      <c r="I99" s="49"/>
    </row>
    <row r="100" spans="1:9" ht="16.5" customHeight="1">
      <c r="A100" s="10"/>
      <c r="B100" s="10"/>
      <c r="C100" s="49"/>
      <c r="D100" s="44"/>
      <c r="E100" s="46"/>
      <c r="F100" s="31"/>
      <c r="G100" s="47"/>
      <c r="H100" s="39"/>
      <c r="I100" s="49"/>
    </row>
  </sheetData>
  <sheetProtection password="E2C4" sheet="1" objects="1" scenarios="1" formatCells="0" formatColumns="0" formatRows="0" selectLockedCells="1"/>
  <autoFilter ref="A13:I62"/>
  <mergeCells count="10">
    <mergeCell ref="A23:B23"/>
    <mergeCell ref="A14:B14"/>
    <mergeCell ref="F7:G7"/>
    <mergeCell ref="A48:B48"/>
    <mergeCell ref="G53:H53"/>
    <mergeCell ref="G54:H54"/>
    <mergeCell ref="F9:G9"/>
    <mergeCell ref="F11:G11"/>
    <mergeCell ref="A15:B15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  <headerFooter alignWithMargins="0">
    <oddFooter>&amp;R&amp;9PÁG. &amp;P/&amp;N</oddFooter>
  </headerFooter>
  <rowBreaks count="2" manualBreakCount="2">
    <brk id="47" max="8" man="1"/>
    <brk id="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70" zoomScaleNormal="40" zoomScaleSheetLayoutView="70" workbookViewId="0" topLeftCell="A1">
      <selection activeCell="F17" sqref="F17"/>
    </sheetView>
  </sheetViews>
  <sheetFormatPr defaultColWidth="9.140625" defaultRowHeight="12.75"/>
  <cols>
    <col min="1" max="1" width="16.7109375" style="63" customWidth="1"/>
    <col min="2" max="2" width="65.57421875" style="63" customWidth="1"/>
    <col min="3" max="3" width="24.140625" style="72" customWidth="1"/>
    <col min="4" max="4" width="30.28125" style="73" bestFit="1" customWidth="1"/>
    <col min="5" max="10" width="9.140625" style="63" customWidth="1"/>
    <col min="11" max="12" width="9.140625" style="70" customWidth="1"/>
    <col min="13" max="13" width="9.140625" style="63" customWidth="1"/>
    <col min="14" max="14" width="9.140625" style="71" customWidth="1"/>
    <col min="15" max="16" width="9.140625" style="63" customWidth="1"/>
    <col min="17" max="16384" width="9.140625" style="63" customWidth="1"/>
  </cols>
  <sheetData>
    <row r="1" spans="1:14" s="51" customFormat="1" ht="30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51" customFormat="1" ht="22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3:14" s="51" customFormat="1" ht="9.75" customHeight="1">
      <c r="C3" s="52"/>
      <c r="D3" s="52"/>
      <c r="E3" s="52"/>
      <c r="F3" s="52"/>
      <c r="G3" s="53"/>
      <c r="H3" s="54"/>
      <c r="I3" s="54"/>
      <c r="J3" s="54"/>
      <c r="K3" s="54"/>
      <c r="L3" s="54"/>
      <c r="M3" s="54"/>
      <c r="N3" s="54"/>
    </row>
    <row r="4" spans="1:14" s="51" customFormat="1" ht="18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1" customFormat="1" ht="25.5" customHeight="1" thickBot="1">
      <c r="A5" s="54"/>
      <c r="B5" s="54"/>
      <c r="C5" s="56"/>
      <c r="D5" s="57"/>
      <c r="E5" s="58"/>
      <c r="F5" s="59"/>
      <c r="G5" s="59"/>
      <c r="H5" s="54"/>
      <c r="I5" s="54"/>
      <c r="J5" s="54"/>
      <c r="K5" s="54"/>
      <c r="L5" s="54"/>
      <c r="M5" s="54"/>
      <c r="N5" s="54"/>
    </row>
    <row r="6" spans="1:14" s="54" customFormat="1" ht="7.5" customHeight="1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14" s="60" customFormat="1" ht="15.75" customHeight="1">
      <c r="A7" s="86" t="s">
        <v>0</v>
      </c>
      <c r="B7" s="177" t="str">
        <f>Orçamento!D5</f>
        <v>PROJETO DO NOVO CEMITÉRIO</v>
      </c>
      <c r="C7" s="177"/>
      <c r="D7" s="177"/>
      <c r="E7" s="178" t="str">
        <f>Orçamento!$F$7</f>
        <v>Área de intervenção:</v>
      </c>
      <c r="F7" s="178"/>
      <c r="G7" s="178"/>
      <c r="H7" s="179">
        <f>Orçamento!$H$7</f>
        <v>23540</v>
      </c>
      <c r="I7" s="179"/>
      <c r="J7" s="179"/>
      <c r="K7" s="180"/>
      <c r="L7" s="181"/>
      <c r="M7" s="182"/>
      <c r="N7" s="182"/>
    </row>
    <row r="8" spans="1:14" s="60" customFormat="1" ht="6" customHeight="1">
      <c r="A8" s="181"/>
      <c r="B8" s="181"/>
      <c r="C8" s="182"/>
      <c r="D8" s="182"/>
      <c r="E8" s="183"/>
      <c r="F8" s="184"/>
      <c r="G8" s="184"/>
      <c r="H8" s="87"/>
      <c r="I8" s="87"/>
      <c r="J8" s="87"/>
      <c r="K8" s="180"/>
      <c r="L8" s="181"/>
      <c r="M8" s="182"/>
      <c r="N8" s="182"/>
    </row>
    <row r="9" spans="1:14" s="60" customFormat="1" ht="15.75" customHeight="1">
      <c r="A9" s="96" t="str">
        <f>CONCATENATE(Orçamento!A7," ",Orçamento!D7)</f>
        <v>Tipo de Intervenção:  PROJETO </v>
      </c>
      <c r="B9" s="182"/>
      <c r="C9" s="89"/>
      <c r="D9" s="89"/>
      <c r="E9" s="185" t="str">
        <f>Orçamento!$F$9</f>
        <v>Investimento:</v>
      </c>
      <c r="F9" s="185"/>
      <c r="G9" s="185"/>
      <c r="H9" s="186" t="e">
        <f>Orçamento!$H$9</f>
        <v>#VALUE!</v>
      </c>
      <c r="I9" s="186"/>
      <c r="J9" s="186"/>
      <c r="K9" s="180"/>
      <c r="L9" s="181"/>
      <c r="M9" s="89"/>
      <c r="N9" s="89"/>
    </row>
    <row r="10" spans="1:14" s="60" customFormat="1" ht="6" customHeight="1">
      <c r="A10" s="86"/>
      <c r="B10" s="182"/>
      <c r="C10" s="182"/>
      <c r="D10" s="182"/>
      <c r="E10" s="183"/>
      <c r="F10" s="184"/>
      <c r="G10" s="184"/>
      <c r="H10" s="87"/>
      <c r="I10" s="87"/>
      <c r="J10" s="87"/>
      <c r="K10" s="180"/>
      <c r="L10" s="181"/>
      <c r="M10" s="182"/>
      <c r="N10" s="182"/>
    </row>
    <row r="11" spans="1:14" s="60" customFormat="1" ht="15.75" customHeight="1">
      <c r="A11" s="96" t="s">
        <v>3</v>
      </c>
      <c r="B11" s="89" t="str">
        <f>Orçamento!D9</f>
        <v>ESTRADA QUATRO ENCRUZILHADA X RUA JACEGUAI</v>
      </c>
      <c r="C11" s="94"/>
      <c r="D11" s="94"/>
      <c r="E11" s="178" t="str">
        <f>Orçamento!$F$11</f>
        <v>Invest./Área:</v>
      </c>
      <c r="F11" s="178"/>
      <c r="G11" s="178"/>
      <c r="H11" s="187" t="e">
        <f>Orçamento!$H$11</f>
        <v>#VALUE!</v>
      </c>
      <c r="I11" s="187"/>
      <c r="J11" s="187"/>
      <c r="K11" s="180"/>
      <c r="L11" s="181"/>
      <c r="M11" s="182"/>
      <c r="N11" s="182"/>
    </row>
    <row r="12" spans="1:14" s="54" customFormat="1" ht="6" customHeight="1" thickBot="1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4" s="61" customFormat="1" ht="12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  <row r="14" spans="1:14" s="62" customFormat="1" ht="18.75" thickBot="1">
      <c r="A14" s="192" t="s">
        <v>25</v>
      </c>
      <c r="B14" s="193" t="s">
        <v>26</v>
      </c>
      <c r="C14" s="194" t="s">
        <v>27</v>
      </c>
      <c r="D14" s="194" t="s">
        <v>28</v>
      </c>
      <c r="E14" s="195">
        <v>1</v>
      </c>
      <c r="F14" s="195"/>
      <c r="G14" s="195"/>
      <c r="H14" s="195"/>
      <c r="I14" s="195"/>
      <c r="J14" s="195">
        <f>E14+1</f>
        <v>2</v>
      </c>
      <c r="K14" s="195"/>
      <c r="L14" s="195"/>
      <c r="M14" s="195"/>
      <c r="N14" s="195"/>
    </row>
    <row r="15" spans="1:14" s="62" customFormat="1" ht="18.75" thickBot="1">
      <c r="A15" s="192"/>
      <c r="B15" s="193"/>
      <c r="C15" s="196" t="s">
        <v>9</v>
      </c>
      <c r="D15" s="196" t="s">
        <v>15</v>
      </c>
      <c r="E15" s="197" t="s">
        <v>10</v>
      </c>
      <c r="F15" s="198" t="s">
        <v>11</v>
      </c>
      <c r="G15" s="198" t="s">
        <v>12</v>
      </c>
      <c r="H15" s="198" t="s">
        <v>13</v>
      </c>
      <c r="I15" s="199" t="s">
        <v>14</v>
      </c>
      <c r="J15" s="197" t="s">
        <v>10</v>
      </c>
      <c r="K15" s="198" t="s">
        <v>11</v>
      </c>
      <c r="L15" s="198" t="s">
        <v>12</v>
      </c>
      <c r="M15" s="198" t="s">
        <v>13</v>
      </c>
      <c r="N15" s="199" t="s">
        <v>14</v>
      </c>
    </row>
    <row r="16" spans="1:14" ht="12" customHeight="1" thickBot="1">
      <c r="A16" s="200"/>
      <c r="B16" s="201"/>
      <c r="C16" s="202"/>
      <c r="D16" s="202"/>
      <c r="E16" s="201"/>
      <c r="F16" s="201"/>
      <c r="G16" s="201"/>
      <c r="H16" s="201"/>
      <c r="I16" s="201"/>
      <c r="J16" s="201"/>
      <c r="K16" s="201"/>
      <c r="L16" s="201"/>
      <c r="M16" s="201"/>
      <c r="N16" s="203"/>
    </row>
    <row r="17" spans="1:15" ht="23.25" customHeight="1">
      <c r="A17" s="204">
        <f>Orçamento!A14</f>
        <v>1</v>
      </c>
      <c r="B17" s="205" t="str">
        <f>Orçamento!D14</f>
        <v>CONTRATAÇÃO DE SERVIÇOS TÉCNICOS</v>
      </c>
      <c r="C17" s="206" t="e">
        <f>VLOOKUP(B17,Orçamento!$D$14:$I$52,6,FALSE)</f>
        <v>#DIV/0!</v>
      </c>
      <c r="D17" s="207" t="e">
        <f>ROUND(VLOOKUP(B17,Orçamento!$D$14:$I$52,2,FALSE)*Orçamento!$F$54,2)</f>
        <v>#VALUE!</v>
      </c>
      <c r="E17" s="64">
        <v>0</v>
      </c>
      <c r="F17" s="65">
        <v>0</v>
      </c>
      <c r="G17" s="65">
        <v>0</v>
      </c>
      <c r="H17" s="65">
        <v>0</v>
      </c>
      <c r="I17" s="66">
        <v>0</v>
      </c>
      <c r="J17" s="64">
        <v>0</v>
      </c>
      <c r="K17" s="65">
        <v>0</v>
      </c>
      <c r="L17" s="65">
        <v>0</v>
      </c>
      <c r="M17" s="65">
        <v>0</v>
      </c>
      <c r="N17" s="66">
        <v>0</v>
      </c>
      <c r="O17" s="67">
        <f>SUM(E17:N17)</f>
        <v>0</v>
      </c>
    </row>
    <row r="18" spans="1:15" ht="14.25" customHeight="1">
      <c r="A18" s="208"/>
      <c r="B18" s="209"/>
      <c r="C18" s="210"/>
      <c r="D18" s="211"/>
      <c r="E18" s="212" t="e">
        <f>ROUND(SUMPRODUCT(E17,$D17)+SUMPRODUCT(F17,$D17)+SUMPRODUCT(G17,$D17)+SUMPRODUCT(H17,$D17)+SUMPRODUCT(I17,$D17),2)</f>
        <v>#VALUE!</v>
      </c>
      <c r="F18" s="213"/>
      <c r="G18" s="213"/>
      <c r="H18" s="213"/>
      <c r="I18" s="214"/>
      <c r="J18" s="212" t="e">
        <f>ROUND(SUMPRODUCT(J17,$D17)+SUMPRODUCT(K17,$D17)+SUMPRODUCT(L17,$D17)+SUMPRODUCT(M17,$D17)+SUMPRODUCT(N17,$D17),2)</f>
        <v>#VALUE!</v>
      </c>
      <c r="K18" s="213"/>
      <c r="L18" s="213"/>
      <c r="M18" s="213"/>
      <c r="N18" s="214"/>
      <c r="O18" s="67"/>
    </row>
    <row r="19" spans="1:16" s="68" customFormat="1" ht="12" customHeight="1" thickBot="1">
      <c r="A19" s="215"/>
      <c r="B19" s="216"/>
      <c r="C19" s="217"/>
      <c r="D19" s="217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63"/>
      <c r="P19" s="63"/>
    </row>
    <row r="20" spans="1:14" ht="9.75" customHeight="1" thickBot="1">
      <c r="A20" s="219"/>
      <c r="B20" s="220" t="s">
        <v>29</v>
      </c>
      <c r="C20" s="221" t="e">
        <f>SUM(C17:C18)</f>
        <v>#DIV/0!</v>
      </c>
      <c r="D20" s="222" t="e">
        <f>SUM(D17:D18)</f>
        <v>#VALUE!</v>
      </c>
      <c r="E20" s="223" t="e">
        <f>ROUND(E18,2)</f>
        <v>#VALUE!</v>
      </c>
      <c r="F20" s="223"/>
      <c r="G20" s="223"/>
      <c r="H20" s="223"/>
      <c r="I20" s="223"/>
      <c r="J20" s="223" t="e">
        <f>ROUND(J18,2)</f>
        <v>#VALUE!</v>
      </c>
      <c r="K20" s="223"/>
      <c r="L20" s="223"/>
      <c r="M20" s="223"/>
      <c r="N20" s="223"/>
    </row>
    <row r="21" spans="1:14" ht="9.75" customHeight="1" thickBot="1">
      <c r="A21" s="219"/>
      <c r="B21" s="220"/>
      <c r="C21" s="221"/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9.75" customHeight="1" thickBot="1">
      <c r="A22" s="219"/>
      <c r="B22" s="220"/>
      <c r="C22" s="221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</row>
    <row r="23" spans="1:14" ht="13.5" customHeight="1" thickBot="1">
      <c r="A23" s="224"/>
      <c r="B23" s="225" t="s">
        <v>30</v>
      </c>
      <c r="C23" s="226" t="e">
        <f>D23/D20</f>
        <v>#VALUE!</v>
      </c>
      <c r="D23" s="227" t="e">
        <f>SUM(E20:N22)</f>
        <v>#VALUE!</v>
      </c>
      <c r="E23" s="228" t="e">
        <f>E20</f>
        <v>#VALUE!</v>
      </c>
      <c r="F23" s="228"/>
      <c r="G23" s="228"/>
      <c r="H23" s="228"/>
      <c r="I23" s="228"/>
      <c r="J23" s="229" t="e">
        <f>J20+E23</f>
        <v>#VALUE!</v>
      </c>
      <c r="K23" s="229"/>
      <c r="L23" s="229"/>
      <c r="M23" s="229"/>
      <c r="N23" s="229"/>
    </row>
    <row r="24" spans="1:14" ht="13.5" customHeight="1" thickBot="1">
      <c r="A24" s="224"/>
      <c r="B24" s="225"/>
      <c r="C24" s="226"/>
      <c r="D24" s="227"/>
      <c r="E24" s="228"/>
      <c r="F24" s="228"/>
      <c r="G24" s="228"/>
      <c r="H24" s="228"/>
      <c r="I24" s="228"/>
      <c r="J24" s="229"/>
      <c r="K24" s="229"/>
      <c r="L24" s="229"/>
      <c r="M24" s="229"/>
      <c r="N24" s="229"/>
    </row>
    <row r="25" spans="1:14" ht="13.5" customHeight="1" thickBot="1">
      <c r="A25" s="230"/>
      <c r="B25" s="231"/>
      <c r="C25" s="232"/>
      <c r="D25" s="233"/>
      <c r="E25" s="234"/>
      <c r="F25" s="234"/>
      <c r="G25" s="234"/>
      <c r="H25" s="234"/>
      <c r="I25" s="234"/>
      <c r="J25" s="235"/>
      <c r="K25" s="235"/>
      <c r="L25" s="235"/>
      <c r="M25" s="235"/>
      <c r="N25" s="235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51"/>
      <c r="B27" s="51"/>
      <c r="C27" s="51"/>
      <c r="D27" s="51"/>
      <c r="E27" s="69"/>
      <c r="F27" s="69"/>
      <c r="G27" s="69"/>
      <c r="H27" s="69"/>
      <c r="I27" s="69"/>
    </row>
    <row r="28" spans="1:14" ht="12.75">
      <c r="A28" s="51"/>
      <c r="B28" s="51"/>
      <c r="C28" s="51"/>
      <c r="D28" s="51"/>
      <c r="K28" s="63"/>
      <c r="L28" s="63"/>
      <c r="N28" s="63"/>
    </row>
    <row r="29" spans="1:14" ht="12.75">
      <c r="A29" s="51"/>
      <c r="B29" s="51"/>
      <c r="C29" s="51"/>
      <c r="D29" s="51"/>
      <c r="K29" s="74"/>
      <c r="L29" s="75"/>
      <c r="M29" s="75"/>
      <c r="N29" s="76"/>
    </row>
    <row r="30" spans="1:14" ht="12.75">
      <c r="A30" s="51"/>
      <c r="B30" s="51"/>
      <c r="C30" s="51"/>
      <c r="D30" s="51"/>
      <c r="K30" s="74"/>
      <c r="L30" s="75"/>
      <c r="M30" s="75"/>
      <c r="N30" s="76"/>
    </row>
    <row r="31" spans="1:14" ht="12.75" customHeight="1">
      <c r="A31" s="51"/>
      <c r="B31" s="51"/>
      <c r="C31" s="51"/>
      <c r="D31" s="51"/>
      <c r="E31" s="77"/>
      <c r="F31" s="77"/>
      <c r="K31" s="78"/>
      <c r="L31" s="78"/>
      <c r="M31" s="78"/>
      <c r="N31" s="78"/>
    </row>
    <row r="32" spans="1:14" ht="18">
      <c r="A32" s="51"/>
      <c r="B32" s="51"/>
      <c r="C32" s="51"/>
      <c r="D32" s="51"/>
      <c r="E32" s="79"/>
      <c r="F32" s="79"/>
      <c r="G32" s="80"/>
      <c r="H32" s="80"/>
      <c r="I32" s="80"/>
      <c r="K32" s="78"/>
      <c r="L32" s="78"/>
      <c r="M32" s="78"/>
      <c r="N32" s="78"/>
    </row>
    <row r="33" spans="1:14" ht="12.75" customHeight="1">
      <c r="A33" s="51"/>
      <c r="B33" s="51"/>
      <c r="C33" s="51"/>
      <c r="D33" s="51"/>
      <c r="E33" s="81"/>
      <c r="F33" s="81"/>
      <c r="G33" s="80"/>
      <c r="H33" s="80"/>
      <c r="I33" s="80"/>
      <c r="K33" s="78"/>
      <c r="L33" s="78"/>
      <c r="M33" s="78"/>
      <c r="N33" s="78"/>
    </row>
    <row r="34" spans="1:14" ht="12.75" customHeight="1">
      <c r="A34" s="51"/>
      <c r="B34" s="51"/>
      <c r="C34" s="51"/>
      <c r="D34" s="51"/>
      <c r="E34" s="82"/>
      <c r="F34" s="82"/>
      <c r="G34" s="80"/>
      <c r="K34" s="78"/>
      <c r="L34" s="78"/>
      <c r="M34" s="78"/>
      <c r="N34" s="78"/>
    </row>
    <row r="35" spans="1:14" ht="12.75">
      <c r="A35" s="51"/>
      <c r="B35" s="51"/>
      <c r="C35" s="51"/>
      <c r="D35" s="51"/>
      <c r="E35" s="82"/>
      <c r="F35" s="82"/>
      <c r="K35" s="78"/>
      <c r="L35" s="78"/>
      <c r="M35" s="78"/>
      <c r="N35" s="78"/>
    </row>
  </sheetData>
  <sheetProtection password="E2C4" sheet="1" objects="1" scenarios="1" formatCells="0" formatColumns="0" formatRows="0" selectLockedCells="1"/>
  <mergeCells count="29">
    <mergeCell ref="J23:N25"/>
    <mergeCell ref="J20:N22"/>
    <mergeCell ref="C20:C22"/>
    <mergeCell ref="D20:D22"/>
    <mergeCell ref="E20:I22"/>
    <mergeCell ref="E18:I18"/>
    <mergeCell ref="J18:N18"/>
    <mergeCell ref="B17:B18"/>
    <mergeCell ref="A17:A18"/>
    <mergeCell ref="C17:C18"/>
    <mergeCell ref="E9:G9"/>
    <mergeCell ref="H9:J9"/>
    <mergeCell ref="E11:G11"/>
    <mergeCell ref="H11:J11"/>
    <mergeCell ref="E7:G7"/>
    <mergeCell ref="E23:I25"/>
    <mergeCell ref="C23:C25"/>
    <mergeCell ref="D23:D25"/>
    <mergeCell ref="H7:J7"/>
    <mergeCell ref="A14:A15"/>
    <mergeCell ref="B14:B15"/>
    <mergeCell ref="E14:I14"/>
    <mergeCell ref="J14:N14"/>
    <mergeCell ref="A20:A22"/>
    <mergeCell ref="D17:D18"/>
    <mergeCell ref="A23:A25"/>
    <mergeCell ref="B23:B25"/>
    <mergeCell ref="B20:B22"/>
    <mergeCell ref="B7:D7"/>
  </mergeCells>
  <conditionalFormatting sqref="E17:N17">
    <cfRule type="cellIs" priority="5433" dxfId="1" operator="equal" stopIfTrue="1">
      <formula>0</formula>
    </cfRule>
    <cfRule type="cellIs" priority="5434" dxfId="44" operator="greaterThan" stopIfTrue="1">
      <formula>0.0000001</formula>
    </cfRule>
  </conditionalFormatting>
  <conditionalFormatting sqref="E17:I17">
    <cfRule type="cellIs" priority="5305" dxfId="1" operator="equal" stopIfTrue="1">
      <formula>0</formula>
    </cfRule>
    <cfRule type="cellIs" priority="5306" dxfId="45" operator="greaterThan" stopIfTrue="1">
      <formula>0.0000001</formula>
    </cfRule>
  </conditionalFormatting>
  <conditionalFormatting sqref="E17:I17">
    <cfRule type="cellIs" priority="5303" dxfId="1" operator="equal" stopIfTrue="1">
      <formula>0</formula>
    </cfRule>
    <cfRule type="cellIs" priority="5304" dxfId="45" operator="greaterThan" stopIfTrue="1">
      <formula>0.0000001</formula>
    </cfRule>
  </conditionalFormatting>
  <conditionalFormatting sqref="E17:I17">
    <cfRule type="cellIs" priority="5301" dxfId="1" operator="equal" stopIfTrue="1">
      <formula>0</formula>
    </cfRule>
    <cfRule type="cellIs" priority="5302" dxfId="46" operator="greaterThan" stopIfTrue="1">
      <formula>0.0000001</formula>
    </cfRule>
  </conditionalFormatting>
  <conditionalFormatting sqref="E17:I17">
    <cfRule type="cellIs" priority="5299" dxfId="1" operator="equal" stopIfTrue="1">
      <formula>0</formula>
    </cfRule>
    <cfRule type="cellIs" priority="5300" dxfId="46" operator="greaterThan" stopIfTrue="1">
      <formula>0.0000001</formula>
    </cfRule>
  </conditionalFormatting>
  <conditionalFormatting sqref="E17:I17">
    <cfRule type="cellIs" priority="5297" dxfId="1" operator="equal" stopIfTrue="1">
      <formula>0</formula>
    </cfRule>
    <cfRule type="cellIs" priority="5298" dxfId="45" operator="greaterThan" stopIfTrue="1">
      <formula>0.0000001</formula>
    </cfRule>
  </conditionalFormatting>
  <conditionalFormatting sqref="E17:I17">
    <cfRule type="cellIs" priority="5295" dxfId="1" operator="equal" stopIfTrue="1">
      <formula>0</formula>
    </cfRule>
    <cfRule type="cellIs" priority="5296" dxfId="46" operator="greaterThan" stopIfTrue="1">
      <formula>0.0000001</formula>
    </cfRule>
  </conditionalFormatting>
  <conditionalFormatting sqref="E17:I17">
    <cfRule type="cellIs" priority="5293" dxfId="1" operator="equal" stopIfTrue="1">
      <formula>0</formula>
    </cfRule>
    <cfRule type="cellIs" priority="5294" dxfId="46" operator="greaterThan" stopIfTrue="1">
      <formula>0.0000001</formula>
    </cfRule>
  </conditionalFormatting>
  <conditionalFormatting sqref="J17:N17">
    <cfRule type="cellIs" priority="5025" dxfId="1" operator="equal" stopIfTrue="1">
      <formula>0</formula>
    </cfRule>
    <cfRule type="cellIs" priority="5026" dxfId="45" operator="greaterThan" stopIfTrue="1">
      <formula>0.0000001</formula>
    </cfRule>
  </conditionalFormatting>
  <conditionalFormatting sqref="J17:N17">
    <cfRule type="cellIs" priority="5023" dxfId="1" operator="equal" stopIfTrue="1">
      <formula>0</formula>
    </cfRule>
    <cfRule type="cellIs" priority="5024" dxfId="45" operator="greaterThan" stopIfTrue="1">
      <formula>0.0000001</formula>
    </cfRule>
  </conditionalFormatting>
  <conditionalFormatting sqref="J17:N17">
    <cfRule type="cellIs" priority="5021" dxfId="1" operator="equal" stopIfTrue="1">
      <formula>0</formula>
    </cfRule>
    <cfRule type="cellIs" priority="5022" dxfId="46" operator="greaterThan" stopIfTrue="1">
      <formula>0.0000001</formula>
    </cfRule>
  </conditionalFormatting>
  <conditionalFormatting sqref="J17:N17">
    <cfRule type="cellIs" priority="5019" dxfId="1" operator="equal" stopIfTrue="1">
      <formula>0</formula>
    </cfRule>
    <cfRule type="cellIs" priority="5020" dxfId="46" operator="greaterThan" stopIfTrue="1">
      <formula>0.0000001</formula>
    </cfRule>
  </conditionalFormatting>
  <conditionalFormatting sqref="J17:N17">
    <cfRule type="cellIs" priority="5017" dxfId="1" operator="equal" stopIfTrue="1">
      <formula>0</formula>
    </cfRule>
    <cfRule type="cellIs" priority="5018" dxfId="45" operator="greaterThan" stopIfTrue="1">
      <formula>0.0000001</formula>
    </cfRule>
  </conditionalFormatting>
  <conditionalFormatting sqref="J17:N17">
    <cfRule type="cellIs" priority="5015" dxfId="1" operator="equal" stopIfTrue="1">
      <formula>0</formula>
    </cfRule>
    <cfRule type="cellIs" priority="5016" dxfId="46" operator="greaterThan" stopIfTrue="1">
      <formula>0.0000001</formula>
    </cfRule>
  </conditionalFormatting>
  <conditionalFormatting sqref="J17:N17">
    <cfRule type="cellIs" priority="5013" dxfId="1" operator="equal" stopIfTrue="1">
      <formula>0</formula>
    </cfRule>
    <cfRule type="cellIs" priority="5014" dxfId="46" operator="greaterThan" stopIfTrue="1">
      <formula>0.0000001</formula>
    </cfRule>
  </conditionalFormatting>
  <conditionalFormatting sqref="J17:N17">
    <cfRule type="cellIs" priority="4745" dxfId="1" operator="equal" stopIfTrue="1">
      <formula>0</formula>
    </cfRule>
    <cfRule type="cellIs" priority="4746" dxfId="45" operator="greaterThan" stopIfTrue="1">
      <formula>0.0000001</formula>
    </cfRule>
  </conditionalFormatting>
  <conditionalFormatting sqref="J17:N17">
    <cfRule type="cellIs" priority="4743" dxfId="1" operator="equal" stopIfTrue="1">
      <formula>0</formula>
    </cfRule>
    <cfRule type="cellIs" priority="4744" dxfId="45" operator="greaterThan" stopIfTrue="1">
      <formula>0.0000001</formula>
    </cfRule>
  </conditionalFormatting>
  <conditionalFormatting sqref="J17:N17">
    <cfRule type="cellIs" priority="4741" dxfId="1" operator="equal" stopIfTrue="1">
      <formula>0</formula>
    </cfRule>
    <cfRule type="cellIs" priority="4742" dxfId="46" operator="greaterThan" stopIfTrue="1">
      <formula>0.0000001</formula>
    </cfRule>
  </conditionalFormatting>
  <conditionalFormatting sqref="J17:N17">
    <cfRule type="cellIs" priority="4739" dxfId="1" operator="equal" stopIfTrue="1">
      <formula>0</formula>
    </cfRule>
    <cfRule type="cellIs" priority="4740" dxfId="46" operator="greaterThan" stopIfTrue="1">
      <formula>0.0000001</formula>
    </cfRule>
  </conditionalFormatting>
  <conditionalFormatting sqref="J17:N17">
    <cfRule type="cellIs" priority="4737" dxfId="1" operator="equal" stopIfTrue="1">
      <formula>0</formula>
    </cfRule>
    <cfRule type="cellIs" priority="4738" dxfId="45" operator="greaterThan" stopIfTrue="1">
      <formula>0.0000001</formula>
    </cfRule>
  </conditionalFormatting>
  <conditionalFormatting sqref="J17:N17">
    <cfRule type="cellIs" priority="4735" dxfId="1" operator="equal" stopIfTrue="1">
      <formula>0</formula>
    </cfRule>
    <cfRule type="cellIs" priority="4736" dxfId="46" operator="greaterThan" stopIfTrue="1">
      <formula>0.0000001</formula>
    </cfRule>
  </conditionalFormatting>
  <conditionalFormatting sqref="J17:N17">
    <cfRule type="cellIs" priority="4733" dxfId="1" operator="equal" stopIfTrue="1">
      <formula>0</formula>
    </cfRule>
    <cfRule type="cellIs" priority="4734" dxfId="46" operator="greaterThan" stopIfTrue="1">
      <formula>0.0000001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fitToWidth="7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ESTAGIO</cp:lastModifiedBy>
  <cp:lastPrinted>2018-12-12T15:26:11Z</cp:lastPrinted>
  <dcterms:created xsi:type="dcterms:W3CDTF">2017-01-12T18:28:45Z</dcterms:created>
  <dcterms:modified xsi:type="dcterms:W3CDTF">2018-12-12T16:21:32Z</dcterms:modified>
  <cp:category/>
  <cp:version/>
  <cp:contentType/>
  <cp:contentStatus/>
</cp:coreProperties>
</file>